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crossand\Desktop\"/>
    </mc:Choice>
  </mc:AlternateContent>
  <bookViews>
    <workbookView xWindow="0" yWindow="0" windowWidth="17970" windowHeight="5565" tabRatio="803"/>
  </bookViews>
  <sheets>
    <sheet name="Form 1 - Core RRL" sheetId="17" r:id="rId1"/>
    <sheet name="Form 2 - Efficiencies" sheetId="5" r:id="rId2"/>
    <sheet name="Form 3 - Non-Core RRL" sheetId="20" r:id="rId3"/>
    <sheet name="Form 4 - Capital Investment" sheetId="19" r:id="rId4"/>
    <sheet name="Form 5 - Trajectories" sheetId="10" r:id="rId5"/>
    <sheet name="Form 6 - Assumptions &amp; Risks" sheetId="18" r:id="rId6"/>
    <sheet name="Form 7a - Covid - HB" sheetId="21" r:id="rId7"/>
    <sheet name="Form 7b - Covid - HSCP1" sheetId="31" state="hidden" r:id="rId8"/>
    <sheet name="Form 7b - Covid - HSCP2" sheetId="32" state="hidden" r:id="rId9"/>
    <sheet name="Form 7b - Covid - HSCP3" sheetId="33" state="hidden" r:id="rId10"/>
    <sheet name="Form 7b - Covid - HSCP4" sheetId="34" state="hidden" r:id="rId11"/>
    <sheet name="Form 7b - Covid - HSCP5" sheetId="35" state="hidden" r:id="rId12"/>
    <sheet name="Form 7b - Covid - HSCP6" sheetId="36" state="hidden" r:id="rId13"/>
    <sheet name="LMP Category mapping" sheetId="30" r:id="rId14"/>
    <sheet name="DATA-Combined" sheetId="26" state="hidden" r:id="rId15"/>
  </sheets>
  <externalReferences>
    <externalReference r:id="rId16"/>
    <externalReference r:id="rId17"/>
  </externalReferences>
  <definedNames>
    <definedName name="_10__123Graph_CCHART_2" localSheetId="7" hidden="1">[1]Accounts!#REF!</definedName>
    <definedName name="_10__123Graph_CCHART_2" localSheetId="8" hidden="1">[1]Accounts!#REF!</definedName>
    <definedName name="_10__123Graph_CCHART_2" localSheetId="9" hidden="1">[1]Accounts!#REF!</definedName>
    <definedName name="_10__123Graph_CCHART_2" localSheetId="10" hidden="1">[1]Accounts!#REF!</definedName>
    <definedName name="_10__123Graph_CCHART_2" localSheetId="11" hidden="1">[1]Accounts!#REF!</definedName>
    <definedName name="_10__123Graph_CCHART_2" localSheetId="12" hidden="1">[1]Accounts!#REF!</definedName>
    <definedName name="_10__123Graph_CCHART_2" hidden="1">[1]Accounts!#REF!</definedName>
    <definedName name="_12__123Graph_CCHART_4" localSheetId="7" hidden="1">[1]Accounts!#REF!</definedName>
    <definedName name="_12__123Graph_CCHART_4" localSheetId="8" hidden="1">[1]Accounts!#REF!</definedName>
    <definedName name="_12__123Graph_CCHART_4" localSheetId="9" hidden="1">[1]Accounts!#REF!</definedName>
    <definedName name="_12__123Graph_CCHART_4" localSheetId="10" hidden="1">[1]Accounts!#REF!</definedName>
    <definedName name="_12__123Graph_CCHART_4" localSheetId="11" hidden="1">[1]Accounts!#REF!</definedName>
    <definedName name="_12__123Graph_CCHART_4" localSheetId="12" hidden="1">[1]Accounts!#REF!</definedName>
    <definedName name="_12__123Graph_CCHART_4" hidden="1">[1]Accounts!#REF!</definedName>
    <definedName name="_14__123Graph_XCHART_1" localSheetId="7" hidden="1">[1]Accounts!#REF!</definedName>
    <definedName name="_14__123Graph_XCHART_1" localSheetId="8" hidden="1">[1]Accounts!#REF!</definedName>
    <definedName name="_14__123Graph_XCHART_1" localSheetId="9" hidden="1">[1]Accounts!#REF!</definedName>
    <definedName name="_14__123Graph_XCHART_1" localSheetId="10" hidden="1">[1]Accounts!#REF!</definedName>
    <definedName name="_14__123Graph_XCHART_1" localSheetId="11" hidden="1">[1]Accounts!#REF!</definedName>
    <definedName name="_14__123Graph_XCHART_1" localSheetId="12" hidden="1">[1]Accounts!#REF!</definedName>
    <definedName name="_14__123Graph_XCHART_1" hidden="1">[1]Accounts!#REF!</definedName>
    <definedName name="_16__123Graph_XCHART_2" localSheetId="7" hidden="1">[1]Accounts!#REF!</definedName>
    <definedName name="_16__123Graph_XCHART_2" localSheetId="8" hidden="1">[1]Accounts!#REF!</definedName>
    <definedName name="_16__123Graph_XCHART_2" localSheetId="9" hidden="1">[1]Accounts!#REF!</definedName>
    <definedName name="_16__123Graph_XCHART_2" localSheetId="10" hidden="1">[1]Accounts!#REF!</definedName>
    <definedName name="_16__123Graph_XCHART_2" localSheetId="11" hidden="1">[1]Accounts!#REF!</definedName>
    <definedName name="_16__123Graph_XCHART_2" localSheetId="12" hidden="1">[1]Accounts!#REF!</definedName>
    <definedName name="_16__123Graph_XCHART_2" hidden="1">[1]Accounts!#REF!</definedName>
    <definedName name="_18__123Graph_XCHART_3" localSheetId="7" hidden="1">[1]Accounts!#REF!</definedName>
    <definedName name="_18__123Graph_XCHART_3" localSheetId="8" hidden="1">[1]Accounts!#REF!</definedName>
    <definedName name="_18__123Graph_XCHART_3" localSheetId="9" hidden="1">[1]Accounts!#REF!</definedName>
    <definedName name="_18__123Graph_XCHART_3" localSheetId="10" hidden="1">[1]Accounts!#REF!</definedName>
    <definedName name="_18__123Graph_XCHART_3" localSheetId="11" hidden="1">[1]Accounts!#REF!</definedName>
    <definedName name="_18__123Graph_XCHART_3" localSheetId="12" hidden="1">[1]Accounts!#REF!</definedName>
    <definedName name="_18__123Graph_XCHART_3" hidden="1">[1]Accounts!#REF!</definedName>
    <definedName name="_2__123Graph_ACHART_1" localSheetId="7" hidden="1">[1]Accounts!#REF!</definedName>
    <definedName name="_2__123Graph_ACHART_1" localSheetId="8" hidden="1">[1]Accounts!#REF!</definedName>
    <definedName name="_2__123Graph_ACHART_1" localSheetId="9" hidden="1">[1]Accounts!#REF!</definedName>
    <definedName name="_2__123Graph_ACHART_1" localSheetId="10" hidden="1">[1]Accounts!#REF!</definedName>
    <definedName name="_2__123Graph_ACHART_1" localSheetId="11" hidden="1">[1]Accounts!#REF!</definedName>
    <definedName name="_2__123Graph_ACHART_1" localSheetId="12" hidden="1">[1]Accounts!#REF!</definedName>
    <definedName name="_2__123Graph_ACHART_1" hidden="1">[1]Accounts!#REF!</definedName>
    <definedName name="_20__123Graph_XCHART_4" localSheetId="7" hidden="1">[1]Accounts!#REF!</definedName>
    <definedName name="_20__123Graph_XCHART_4" localSheetId="8" hidden="1">[1]Accounts!#REF!</definedName>
    <definedName name="_20__123Graph_XCHART_4" localSheetId="9" hidden="1">[1]Accounts!#REF!</definedName>
    <definedName name="_20__123Graph_XCHART_4" localSheetId="10" hidden="1">[1]Accounts!#REF!</definedName>
    <definedName name="_20__123Graph_XCHART_4" localSheetId="11" hidden="1">[1]Accounts!#REF!</definedName>
    <definedName name="_20__123Graph_XCHART_4" localSheetId="12" hidden="1">[1]Accounts!#REF!</definedName>
    <definedName name="_20__123Graph_XCHART_4" hidden="1">[1]Accounts!#REF!</definedName>
    <definedName name="_4__123Graph_ACHART_2" localSheetId="7" hidden="1">[1]Accounts!#REF!</definedName>
    <definedName name="_4__123Graph_ACHART_2" localSheetId="8" hidden="1">[1]Accounts!#REF!</definedName>
    <definedName name="_4__123Graph_ACHART_2" localSheetId="9" hidden="1">[1]Accounts!#REF!</definedName>
    <definedName name="_4__123Graph_ACHART_2" localSheetId="10" hidden="1">[1]Accounts!#REF!</definedName>
    <definedName name="_4__123Graph_ACHART_2" localSheetId="11" hidden="1">[1]Accounts!#REF!</definedName>
    <definedName name="_4__123Graph_ACHART_2" localSheetId="12" hidden="1">[1]Accounts!#REF!</definedName>
    <definedName name="_4__123Graph_ACHART_2" hidden="1">[1]Accounts!#REF!</definedName>
    <definedName name="_6__123Graph_ACHART_3" localSheetId="7" hidden="1">[1]Accounts!#REF!</definedName>
    <definedName name="_6__123Graph_ACHART_3" localSheetId="8" hidden="1">[1]Accounts!#REF!</definedName>
    <definedName name="_6__123Graph_ACHART_3" localSheetId="9" hidden="1">[1]Accounts!#REF!</definedName>
    <definedName name="_6__123Graph_ACHART_3" localSheetId="10" hidden="1">[1]Accounts!#REF!</definedName>
    <definedName name="_6__123Graph_ACHART_3" localSheetId="11" hidden="1">[1]Accounts!#REF!</definedName>
    <definedName name="_6__123Graph_ACHART_3" localSheetId="12" hidden="1">[1]Accounts!#REF!</definedName>
    <definedName name="_6__123Graph_ACHART_3" hidden="1">[1]Accounts!#REF!</definedName>
    <definedName name="_8__123Graph_ACHART_4" localSheetId="7" hidden="1">[1]Accounts!#REF!</definedName>
    <definedName name="_8__123Graph_ACHART_4" localSheetId="8" hidden="1">[1]Accounts!#REF!</definedName>
    <definedName name="_8__123Graph_ACHART_4" localSheetId="9" hidden="1">[1]Accounts!#REF!</definedName>
    <definedName name="_8__123Graph_ACHART_4" localSheetId="10" hidden="1">[1]Accounts!#REF!</definedName>
    <definedName name="_8__123Graph_ACHART_4" localSheetId="11" hidden="1">[1]Accounts!#REF!</definedName>
    <definedName name="_8__123Graph_ACHART_4" localSheetId="12" hidden="1">[1]Accounts!#REF!</definedName>
    <definedName name="_8__123Graph_ACHART_4" hidden="1">[1]Accounts!#REF!</definedName>
    <definedName name="_xlnm._FilterDatabase" localSheetId="13" hidden="1">'LMP Category mapping'!$A$1:$C$39</definedName>
    <definedName name="_Order1" hidden="1">255</definedName>
    <definedName name="ad" localSheetId="7" hidden="1">[1]Accounts!#REF!</definedName>
    <definedName name="ad" localSheetId="8" hidden="1">[1]Accounts!#REF!</definedName>
    <definedName name="ad" localSheetId="9" hidden="1">[1]Accounts!#REF!</definedName>
    <definedName name="ad" localSheetId="10" hidden="1">[1]Accounts!#REF!</definedName>
    <definedName name="ad" localSheetId="11" hidden="1">[1]Accounts!#REF!</definedName>
    <definedName name="ad" localSheetId="12" hidden="1">[1]Accounts!#REF!</definedName>
    <definedName name="ad" hidden="1">[1]Accounts!#REF!</definedName>
    <definedName name="ExternalData_1" localSheetId="14" hidden="1">'DATA-Combined'!$A$1:$V$2433</definedName>
    <definedName name="_xlnm.Print_Area" localSheetId="0">'Form 1 - Core RRL'!$K$2:$Z$93</definedName>
    <definedName name="_xlnm.Print_Area" localSheetId="1">'Form 2 - Efficiencies'!$B$1:$Y$87</definedName>
    <definedName name="_xlnm.Print_Area" localSheetId="2">'Form 3 - Non-Core RRL'!$A$1:$H$27</definedName>
    <definedName name="_xlnm.Print_Area" localSheetId="3">'Form 4 - Capital Investment'!$K$2:$T$55</definedName>
    <definedName name="_xlnm.Print_Area" localSheetId="4">'Form 5 - Trajectories'!$A$1:$K$39</definedName>
    <definedName name="Print_Titles_MI">'[2]tpct ie'!$A$1:$IV$7</definedName>
    <definedName name="WER" localSheetId="7" hidden="1">[1]Accounts!#REF!</definedName>
    <definedName name="WER" localSheetId="8" hidden="1">[1]Accounts!#REF!</definedName>
    <definedName name="WER" localSheetId="9" hidden="1">[1]Accounts!#REF!</definedName>
    <definedName name="WER" localSheetId="10" hidden="1">[1]Accounts!#REF!</definedName>
    <definedName name="WER" localSheetId="11" hidden="1">[1]Accounts!#REF!</definedName>
    <definedName name="WER" localSheetId="12" hidden="1">[1]Accounts!#REF!</definedName>
    <definedName name="WER" hidden="1">[1]Accounts!#REF!</definedName>
  </definedNames>
  <calcPr calcId="162913"/>
</workbook>
</file>

<file path=xl/calcChain.xml><?xml version="1.0" encoding="utf-8"?>
<calcChain xmlns="http://schemas.openxmlformats.org/spreadsheetml/2006/main">
  <c r="N68" i="17" l="1"/>
  <c r="N59" i="17"/>
  <c r="N34" i="17"/>
  <c r="N33" i="17"/>
  <c r="N36" i="17"/>
  <c r="P13" i="21" l="1"/>
  <c r="N39" i="17" l="1"/>
  <c r="O34" i="17"/>
  <c r="N31" i="17" l="1"/>
  <c r="E11" i="20" l="1"/>
  <c r="L11" i="19" l="1"/>
  <c r="R11" i="19"/>
  <c r="Q11" i="19"/>
  <c r="P11" i="19"/>
  <c r="O11" i="19"/>
  <c r="N11" i="19"/>
  <c r="F10" i="5" l="1"/>
  <c r="E10" i="5"/>
  <c r="G33" i="5"/>
  <c r="X23" i="31" l="1"/>
  <c r="X24" i="31"/>
  <c r="V23" i="31"/>
  <c r="V24" i="31"/>
  <c r="T23" i="31"/>
  <c r="T24" i="31"/>
  <c r="R23" i="31"/>
  <c r="R24" i="31"/>
  <c r="P23" i="31"/>
  <c r="X23" i="21"/>
  <c r="X24" i="21"/>
  <c r="V23" i="21"/>
  <c r="V24" i="21"/>
  <c r="T23" i="21"/>
  <c r="T24" i="21"/>
  <c r="R23" i="21"/>
  <c r="R24" i="21"/>
  <c r="P23" i="21"/>
  <c r="X24" i="36"/>
  <c r="V24" i="36"/>
  <c r="T24" i="36"/>
  <c r="R24" i="36"/>
  <c r="L8" i="36"/>
  <c r="L9" i="36"/>
  <c r="L10" i="36" s="1"/>
  <c r="L11" i="36" s="1"/>
  <c r="L12" i="36" s="1"/>
  <c r="L13" i="36" s="1"/>
  <c r="L14" i="36" s="1"/>
  <c r="L15" i="36" s="1"/>
  <c r="L16" i="36" s="1"/>
  <c r="L17" i="36" s="1"/>
  <c r="L18" i="36" s="1"/>
  <c r="L19" i="36" s="1"/>
  <c r="L20" i="36" s="1"/>
  <c r="L21" i="36" s="1"/>
  <c r="L22" i="36" s="1"/>
  <c r="L23" i="36" s="1"/>
  <c r="F23" i="36" s="1"/>
  <c r="X23" i="36"/>
  <c r="V23" i="36"/>
  <c r="T23" i="36"/>
  <c r="R23" i="36"/>
  <c r="P23" i="36"/>
  <c r="L8" i="35"/>
  <c r="L9" i="35"/>
  <c r="L10" i="35" s="1"/>
  <c r="L11" i="35" s="1"/>
  <c r="L12" i="35" s="1"/>
  <c r="L13" i="35" s="1"/>
  <c r="L14" i="35" s="1"/>
  <c r="L15" i="35" s="1"/>
  <c r="L16" i="35" s="1"/>
  <c r="L17" i="35" s="1"/>
  <c r="L18" i="35" s="1"/>
  <c r="L19" i="35" s="1"/>
  <c r="L20" i="35" s="1"/>
  <c r="L21" i="35" s="1"/>
  <c r="L22" i="35" s="1"/>
  <c r="L23" i="35" s="1"/>
  <c r="L24" i="35" s="1"/>
  <c r="X23" i="35"/>
  <c r="V23" i="35"/>
  <c r="T23" i="35"/>
  <c r="R23" i="35"/>
  <c r="P23" i="35"/>
  <c r="G25" i="36"/>
  <c r="G24" i="36"/>
  <c r="G23" i="36"/>
  <c r="G22" i="36"/>
  <c r="G21" i="36"/>
  <c r="G20" i="36"/>
  <c r="G19" i="36"/>
  <c r="G18" i="36"/>
  <c r="G17" i="36"/>
  <c r="G16" i="36"/>
  <c r="G15" i="36"/>
  <c r="G14" i="36"/>
  <c r="G13" i="36"/>
  <c r="G12" i="36"/>
  <c r="G11" i="36"/>
  <c r="G10" i="36"/>
  <c r="G9" i="36"/>
  <c r="G8" i="36"/>
  <c r="G7" i="36"/>
  <c r="G25" i="35"/>
  <c r="G24" i="35"/>
  <c r="G23" i="35"/>
  <c r="G22" i="35"/>
  <c r="G21" i="35"/>
  <c r="G20" i="35"/>
  <c r="G19" i="35"/>
  <c r="G18" i="35"/>
  <c r="G17" i="35"/>
  <c r="G16" i="35"/>
  <c r="G15" i="35"/>
  <c r="G14" i="35"/>
  <c r="G13" i="35"/>
  <c r="G12" i="35"/>
  <c r="G11" i="35"/>
  <c r="G10" i="35"/>
  <c r="G9" i="35"/>
  <c r="G8" i="35"/>
  <c r="G7" i="35"/>
  <c r="G25" i="34"/>
  <c r="G24" i="34"/>
  <c r="G23" i="34"/>
  <c r="G22" i="34"/>
  <c r="G21" i="34"/>
  <c r="G20" i="34"/>
  <c r="G19" i="34"/>
  <c r="G18" i="34"/>
  <c r="G17" i="34"/>
  <c r="G16" i="34"/>
  <c r="G15" i="34"/>
  <c r="G14" i="34"/>
  <c r="G13" i="34"/>
  <c r="G12" i="34"/>
  <c r="G11" i="34"/>
  <c r="G10" i="34"/>
  <c r="G9" i="34"/>
  <c r="G8" i="34"/>
  <c r="G7" i="34"/>
  <c r="G25" i="31"/>
  <c r="G24" i="31"/>
  <c r="G23" i="31"/>
  <c r="G22" i="31"/>
  <c r="G21" i="31"/>
  <c r="G20" i="31"/>
  <c r="G19" i="31"/>
  <c r="G18" i="31"/>
  <c r="G17" i="31"/>
  <c r="G16" i="31"/>
  <c r="G15" i="31"/>
  <c r="G14" i="31"/>
  <c r="G13" i="31"/>
  <c r="G12" i="31"/>
  <c r="G11" i="31"/>
  <c r="G10" i="31"/>
  <c r="G9" i="31"/>
  <c r="G8" i="31"/>
  <c r="G7" i="31"/>
  <c r="G8" i="33"/>
  <c r="G9" i="33"/>
  <c r="G10" i="33"/>
  <c r="G11" i="33"/>
  <c r="G12" i="33"/>
  <c r="G13" i="33"/>
  <c r="G14" i="33"/>
  <c r="G15" i="33"/>
  <c r="G16" i="33"/>
  <c r="G17" i="33"/>
  <c r="G18" i="33"/>
  <c r="G19" i="33"/>
  <c r="G20" i="33"/>
  <c r="G21" i="33"/>
  <c r="G22" i="33"/>
  <c r="G23" i="33"/>
  <c r="G24" i="33"/>
  <c r="G25" i="33"/>
  <c r="G7" i="33"/>
  <c r="X23" i="34"/>
  <c r="X24" i="34"/>
  <c r="V23" i="34"/>
  <c r="V24" i="34"/>
  <c r="T23" i="34"/>
  <c r="T24" i="34"/>
  <c r="R23" i="34"/>
  <c r="R24" i="34"/>
  <c r="X23" i="32"/>
  <c r="X24" i="32"/>
  <c r="V23" i="32"/>
  <c r="V24" i="32"/>
  <c r="T23" i="32"/>
  <c r="T24" i="32"/>
  <c r="R23" i="32"/>
  <c r="R24" i="32"/>
  <c r="P23" i="32"/>
  <c r="X23" i="33"/>
  <c r="X24" i="33"/>
  <c r="V23" i="33"/>
  <c r="V24" i="33"/>
  <c r="T23" i="33"/>
  <c r="T24" i="33"/>
  <c r="R23" i="33"/>
  <c r="R24" i="33"/>
  <c r="P23" i="33"/>
  <c r="P23" i="34"/>
  <c r="F13" i="34"/>
  <c r="F21" i="34"/>
  <c r="L8" i="34"/>
  <c r="L9" i="34" s="1"/>
  <c r="L10" i="34" s="1"/>
  <c r="L11" i="34" s="1"/>
  <c r="L12" i="34" s="1"/>
  <c r="L13" i="34" s="1"/>
  <c r="L14" i="34" s="1"/>
  <c r="L15" i="34" s="1"/>
  <c r="L16" i="34" s="1"/>
  <c r="L17" i="34" s="1"/>
  <c r="L18" i="34" s="1"/>
  <c r="L19" i="34" s="1"/>
  <c r="L20" i="34" s="1"/>
  <c r="L21" i="34" s="1"/>
  <c r="L22" i="34" s="1"/>
  <c r="L23" i="34" s="1"/>
  <c r="F23" i="34" s="1"/>
  <c r="F7" i="33"/>
  <c r="L8" i="33"/>
  <c r="L9" i="33" s="1"/>
  <c r="L10" i="33" s="1"/>
  <c r="L11" i="33" s="1"/>
  <c r="L12" i="33" s="1"/>
  <c r="L13" i="33" s="1"/>
  <c r="L14" i="33" s="1"/>
  <c r="L15" i="33" s="1"/>
  <c r="L16" i="33" s="1"/>
  <c r="L17" i="33" s="1"/>
  <c r="L18" i="33" s="1"/>
  <c r="L19" i="33" s="1"/>
  <c r="L20" i="33" s="1"/>
  <c r="L21" i="33" s="1"/>
  <c r="L22" i="33" s="1"/>
  <c r="L23" i="33" s="1"/>
  <c r="F23" i="33" s="1"/>
  <c r="L8" i="32"/>
  <c r="L9" i="32" s="1"/>
  <c r="L10" i="32" s="1"/>
  <c r="L11" i="32" s="1"/>
  <c r="L12" i="32" s="1"/>
  <c r="L13" i="32" s="1"/>
  <c r="L14" i="32" s="1"/>
  <c r="L15" i="32" s="1"/>
  <c r="L16" i="32" s="1"/>
  <c r="L17" i="32" s="1"/>
  <c r="L18" i="32" s="1"/>
  <c r="L19" i="32" s="1"/>
  <c r="L20" i="32" s="1"/>
  <c r="L21" i="32" s="1"/>
  <c r="L22" i="32" s="1"/>
  <c r="L23" i="32" s="1"/>
  <c r="L8" i="31"/>
  <c r="L9" i="31" s="1"/>
  <c r="L10" i="31" s="1"/>
  <c r="L11" i="31" s="1"/>
  <c r="L12" i="31" s="1"/>
  <c r="L13" i="31" s="1"/>
  <c r="L14" i="31" s="1"/>
  <c r="L15" i="31" s="1"/>
  <c r="L16" i="31" s="1"/>
  <c r="L17" i="31" s="1"/>
  <c r="L18" i="31" s="1"/>
  <c r="L19" i="31" s="1"/>
  <c r="L20" i="31" s="1"/>
  <c r="L21" i="31" s="1"/>
  <c r="L22" i="31" s="1"/>
  <c r="L23" i="31" s="1"/>
  <c r="A23" i="36"/>
  <c r="C23" i="36"/>
  <c r="E23" i="36"/>
  <c r="H23" i="36"/>
  <c r="A23" i="35"/>
  <c r="C23" i="35"/>
  <c r="E23" i="35"/>
  <c r="H23" i="35"/>
  <c r="A23" i="34"/>
  <c r="C23" i="34"/>
  <c r="E23" i="34"/>
  <c r="H23" i="34"/>
  <c r="A23" i="33"/>
  <c r="C23" i="33"/>
  <c r="E23" i="33"/>
  <c r="H23" i="33"/>
  <c r="A23" i="32"/>
  <c r="E23" i="32"/>
  <c r="G23" i="32"/>
  <c r="H23" i="32"/>
  <c r="E23" i="31"/>
  <c r="H23" i="31"/>
  <c r="F17" i="33" l="1"/>
  <c r="F9" i="33"/>
  <c r="F16" i="33"/>
  <c r="F8" i="33"/>
  <c r="F20" i="34"/>
  <c r="F12" i="34"/>
  <c r="F15" i="33"/>
  <c r="F19" i="34"/>
  <c r="F11" i="34"/>
  <c r="F22" i="33"/>
  <c r="F14" i="33"/>
  <c r="F18" i="34"/>
  <c r="F10" i="34"/>
  <c r="F21" i="33"/>
  <c r="F13" i="33"/>
  <c r="F17" i="34"/>
  <c r="F9" i="34"/>
  <c r="F20" i="33"/>
  <c r="F12" i="33"/>
  <c r="F16" i="34"/>
  <c r="F8" i="34"/>
  <c r="F19" i="33"/>
  <c r="F11" i="33"/>
  <c r="F15" i="34"/>
  <c r="F18" i="33"/>
  <c r="F10" i="33"/>
  <c r="F22" i="34"/>
  <c r="F14" i="34"/>
  <c r="L24" i="36"/>
  <c r="L25" i="35"/>
  <c r="F25" i="35" s="1"/>
  <c r="F23" i="35"/>
  <c r="L24" i="34"/>
  <c r="L24" i="33"/>
  <c r="F23" i="32"/>
  <c r="L24" i="32"/>
  <c r="L25" i="32" s="1"/>
  <c r="F25" i="32" s="1"/>
  <c r="F23" i="31"/>
  <c r="L24" i="31"/>
  <c r="L25" i="31" s="1"/>
  <c r="F25" i="31" s="1"/>
  <c r="G23" i="21"/>
  <c r="L8" i="21"/>
  <c r="L9" i="21" s="1"/>
  <c r="L10" i="21" s="1"/>
  <c r="L11" i="21" s="1"/>
  <c r="L12" i="21" s="1"/>
  <c r="L13" i="21" s="1"/>
  <c r="L14" i="21" s="1"/>
  <c r="L15" i="21" s="1"/>
  <c r="L16" i="21" s="1"/>
  <c r="L17" i="21" s="1"/>
  <c r="L18" i="21" s="1"/>
  <c r="L19" i="21" s="1"/>
  <c r="L20" i="21" s="1"/>
  <c r="L21" i="21" s="1"/>
  <c r="L22" i="21" s="1"/>
  <c r="L23" i="21" s="1"/>
  <c r="E23" i="21"/>
  <c r="H23" i="21"/>
  <c r="L25" i="33" l="1"/>
  <c r="F25" i="33" s="1"/>
  <c r="F24" i="33"/>
  <c r="L25" i="34"/>
  <c r="F25" i="34" s="1"/>
  <c r="F24" i="34"/>
  <c r="L25" i="36"/>
  <c r="F25" i="36" s="1"/>
  <c r="F24" i="36"/>
  <c r="L24" i="21"/>
  <c r="L25" i="21" s="1"/>
  <c r="F23" i="21"/>
  <c r="P24" i="31" l="1"/>
  <c r="P24" i="21"/>
  <c r="P24" i="32"/>
  <c r="P24" i="33"/>
  <c r="P24" i="34"/>
  <c r="P24" i="36"/>
  <c r="P24" i="35"/>
  <c r="O75" i="17" l="1"/>
  <c r="N75" i="17"/>
  <c r="L75" i="17"/>
  <c r="O69" i="17"/>
  <c r="N69" i="17"/>
  <c r="L69" i="17"/>
  <c r="L60" i="17"/>
  <c r="O60" i="17"/>
  <c r="N60" i="17"/>
  <c r="G52" i="17"/>
  <c r="O52" i="17"/>
  <c r="N52" i="17"/>
  <c r="L52" i="17"/>
  <c r="L76" i="17" l="1"/>
  <c r="N76" i="17"/>
  <c r="O76" i="17"/>
  <c r="A10" i="17"/>
  <c r="A11" i="17"/>
  <c r="A12" i="17"/>
  <c r="A13" i="17"/>
  <c r="A14" i="17"/>
  <c r="A15" i="17"/>
  <c r="A16" i="17"/>
  <c r="A17" i="17"/>
  <c r="A18" i="17"/>
  <c r="A19" i="17"/>
  <c r="A20" i="17"/>
  <c r="A21" i="17"/>
  <c r="C10" i="17"/>
  <c r="C11" i="17"/>
  <c r="C12" i="17"/>
  <c r="C13" i="17"/>
  <c r="C14" i="17"/>
  <c r="C15" i="17"/>
  <c r="C16" i="17"/>
  <c r="C17" i="17"/>
  <c r="C18" i="17"/>
  <c r="C19" i="17"/>
  <c r="C20" i="17"/>
  <c r="C21" i="17"/>
  <c r="D10" i="17"/>
  <c r="D11" i="17"/>
  <c r="D12" i="17"/>
  <c r="D13" i="17"/>
  <c r="D14" i="17"/>
  <c r="D15" i="17"/>
  <c r="D16" i="17"/>
  <c r="D17" i="17"/>
  <c r="D18" i="17"/>
  <c r="D19" i="17"/>
  <c r="D20" i="17"/>
  <c r="D21" i="17"/>
  <c r="G15" i="17"/>
  <c r="G14" i="17"/>
  <c r="G13" i="17"/>
  <c r="G12" i="17"/>
  <c r="G11" i="17"/>
  <c r="G10" i="17"/>
  <c r="G16" i="17"/>
  <c r="G17" i="17"/>
  <c r="G18" i="17"/>
  <c r="G19" i="17"/>
  <c r="G20" i="17"/>
  <c r="G21" i="17"/>
  <c r="H10" i="17"/>
  <c r="H11" i="17"/>
  <c r="H12" i="17"/>
  <c r="H13" i="17"/>
  <c r="H14" i="17"/>
  <c r="H15" i="17"/>
  <c r="H16" i="17"/>
  <c r="H17" i="17"/>
  <c r="H18" i="17"/>
  <c r="H19" i="17"/>
  <c r="H20" i="17"/>
  <c r="H21" i="17"/>
  <c r="L18" i="17"/>
  <c r="L21" i="17" s="1"/>
  <c r="P16" i="17"/>
  <c r="P14" i="17"/>
  <c r="O12" i="17"/>
  <c r="N12" i="17"/>
  <c r="N15" i="17" s="1"/>
  <c r="L12" i="17"/>
  <c r="P11" i="17"/>
  <c r="P10" i="17"/>
  <c r="P12" i="17" l="1"/>
  <c r="H45" i="17"/>
  <c r="H44" i="17"/>
  <c r="G45" i="17"/>
  <c r="X22" i="36" l="1"/>
  <c r="V22" i="36"/>
  <c r="T22" i="36"/>
  <c r="R22" i="36"/>
  <c r="P22" i="36"/>
  <c r="H22" i="36"/>
  <c r="F22" i="36"/>
  <c r="E22" i="36"/>
  <c r="C22" i="36"/>
  <c r="A22" i="36"/>
  <c r="X22" i="35"/>
  <c r="V22" i="35"/>
  <c r="T22" i="35"/>
  <c r="R22" i="35"/>
  <c r="P22" i="35"/>
  <c r="H22" i="35"/>
  <c r="F22" i="35"/>
  <c r="E22" i="35"/>
  <c r="C22" i="35"/>
  <c r="A22" i="35"/>
  <c r="X22" i="34"/>
  <c r="V22" i="34"/>
  <c r="T22" i="34"/>
  <c r="R22" i="34"/>
  <c r="P22" i="34"/>
  <c r="H22" i="34"/>
  <c r="E22" i="34"/>
  <c r="C22" i="34"/>
  <c r="A22" i="34"/>
  <c r="H22" i="33" l="1"/>
  <c r="E22" i="33"/>
  <c r="C22" i="33"/>
  <c r="A22" i="33"/>
  <c r="X22" i="33"/>
  <c r="V22" i="33"/>
  <c r="T22" i="33"/>
  <c r="R22" i="33"/>
  <c r="P22" i="33"/>
  <c r="X22" i="32"/>
  <c r="V22" i="32"/>
  <c r="T22" i="32"/>
  <c r="R22" i="32"/>
  <c r="P22" i="32"/>
  <c r="A22" i="32"/>
  <c r="E22" i="32"/>
  <c r="F22" i="32"/>
  <c r="G22" i="32"/>
  <c r="H22" i="32"/>
  <c r="X22" i="31"/>
  <c r="V22" i="31"/>
  <c r="T22" i="31"/>
  <c r="R22" i="31"/>
  <c r="P22" i="31"/>
  <c r="E22" i="31"/>
  <c r="F22" i="31"/>
  <c r="H22" i="31"/>
  <c r="G8" i="32"/>
  <c r="G9" i="32"/>
  <c r="G10" i="32"/>
  <c r="G11" i="32"/>
  <c r="G12" i="32"/>
  <c r="G13" i="32"/>
  <c r="G14" i="32"/>
  <c r="G15" i="32"/>
  <c r="G16" i="32"/>
  <c r="G17" i="32"/>
  <c r="G18" i="32"/>
  <c r="G19" i="32"/>
  <c r="G20" i="32"/>
  <c r="G21" i="32"/>
  <c r="G24" i="32"/>
  <c r="G25" i="32"/>
  <c r="G7" i="32"/>
  <c r="C5" i="32"/>
  <c r="A5" i="32"/>
  <c r="A7" i="32" s="1"/>
  <c r="A8" i="32" s="1"/>
  <c r="C5" i="31"/>
  <c r="A5" i="31"/>
  <c r="I8" i="31"/>
  <c r="I9" i="31" s="1"/>
  <c r="I10" i="31" s="1"/>
  <c r="I11" i="31" s="1"/>
  <c r="I12" i="31" s="1"/>
  <c r="I13" i="31" s="1"/>
  <c r="I14" i="31" s="1"/>
  <c r="I15" i="31" s="1"/>
  <c r="I16" i="31" s="1"/>
  <c r="I17" i="31" s="1"/>
  <c r="I18" i="31" s="1"/>
  <c r="I19" i="31" s="1"/>
  <c r="I20" i="31" s="1"/>
  <c r="I21" i="31" s="1"/>
  <c r="I24" i="31" s="1"/>
  <c r="A9" i="32"/>
  <c r="A10" i="32"/>
  <c r="A11" i="32"/>
  <c r="A12" i="32"/>
  <c r="A13" i="32"/>
  <c r="A14" i="32"/>
  <c r="A15" i="32"/>
  <c r="A16" i="32"/>
  <c r="A17" i="32"/>
  <c r="A18" i="32"/>
  <c r="A19" i="32"/>
  <c r="A20" i="32"/>
  <c r="A21" i="32"/>
  <c r="A24" i="32"/>
  <c r="A25" i="32"/>
  <c r="H8" i="32"/>
  <c r="F8" i="32"/>
  <c r="E8" i="32"/>
  <c r="C22" i="32" l="1"/>
  <c r="C23" i="32"/>
  <c r="C11" i="31"/>
  <c r="C23" i="31"/>
  <c r="A22" i="31"/>
  <c r="A23" i="31"/>
  <c r="C16" i="31"/>
  <c r="C18" i="32"/>
  <c r="C13" i="32"/>
  <c r="C10" i="31"/>
  <c r="C25" i="31"/>
  <c r="C9" i="31"/>
  <c r="C15" i="31"/>
  <c r="C14" i="31"/>
  <c r="C7" i="31"/>
  <c r="C24" i="31"/>
  <c r="C8" i="31"/>
  <c r="C10" i="32"/>
  <c r="C18" i="31"/>
  <c r="C17" i="31"/>
  <c r="C24" i="32"/>
  <c r="C21" i="32"/>
  <c r="C22" i="31"/>
  <c r="C14" i="32"/>
  <c r="A16" i="31"/>
  <c r="A8" i="31"/>
  <c r="C20" i="32"/>
  <c r="C12" i="32"/>
  <c r="C19" i="32"/>
  <c r="C11" i="32"/>
  <c r="C16" i="32"/>
  <c r="C8" i="32"/>
  <c r="C17" i="32"/>
  <c r="C9" i="32"/>
  <c r="C25" i="32"/>
  <c r="C15" i="32"/>
  <c r="C7" i="32"/>
  <c r="A25" i="31"/>
  <c r="A15" i="31"/>
  <c r="A24" i="31"/>
  <c r="A14" i="31"/>
  <c r="A7" i="31"/>
  <c r="C21" i="31"/>
  <c r="A19" i="31"/>
  <c r="C13" i="31"/>
  <c r="A11" i="31"/>
  <c r="A21" i="31"/>
  <c r="A13" i="31"/>
  <c r="C20" i="31"/>
  <c r="A18" i="31"/>
  <c r="C12" i="31"/>
  <c r="A10" i="31"/>
  <c r="A20" i="31"/>
  <c r="A12" i="31"/>
  <c r="C19" i="31"/>
  <c r="A17" i="31"/>
  <c r="A9" i="31"/>
  <c r="I24" i="21"/>
  <c r="I22" i="21"/>
  <c r="I9" i="21"/>
  <c r="I10" i="21"/>
  <c r="I11" i="21"/>
  <c r="I12" i="21"/>
  <c r="I13" i="21"/>
  <c r="I14" i="21"/>
  <c r="I15" i="21"/>
  <c r="I16" i="21"/>
  <c r="I17" i="21"/>
  <c r="I18" i="21"/>
  <c r="I19" i="21"/>
  <c r="I20" i="21"/>
  <c r="I21" i="21"/>
  <c r="I8" i="21"/>
  <c r="G9" i="21"/>
  <c r="G10" i="21"/>
  <c r="G11" i="21"/>
  <c r="G12" i="21"/>
  <c r="G13" i="21"/>
  <c r="G14" i="21"/>
  <c r="G15" i="21"/>
  <c r="G16" i="21"/>
  <c r="G17" i="21"/>
  <c r="G18" i="21"/>
  <c r="G19" i="21"/>
  <c r="G20" i="21"/>
  <c r="G21" i="21"/>
  <c r="G22" i="21"/>
  <c r="G24" i="21"/>
  <c r="G25" i="21"/>
  <c r="G8" i="21"/>
  <c r="F25" i="21"/>
  <c r="X22" i="21"/>
  <c r="V22" i="21"/>
  <c r="T22" i="21"/>
  <c r="R22" i="21"/>
  <c r="P22" i="21"/>
  <c r="E22" i="21"/>
  <c r="F22" i="21"/>
  <c r="H22" i="21"/>
  <c r="P45" i="17" l="1"/>
  <c r="A45" i="17"/>
  <c r="C45" i="17"/>
  <c r="D45" i="17"/>
  <c r="A85" i="17"/>
  <c r="C85" i="17"/>
  <c r="D85" i="17"/>
  <c r="H85" i="17"/>
  <c r="A86" i="17"/>
  <c r="C86" i="17"/>
  <c r="D86" i="17"/>
  <c r="H86" i="17"/>
  <c r="G86" i="17" s="1"/>
  <c r="X7" i="21" l="1"/>
  <c r="C22" i="20" l="1"/>
  <c r="G83" i="5"/>
  <c r="H83" i="5" s="1"/>
  <c r="J83" i="5" s="1"/>
  <c r="J9" i="18" l="1"/>
  <c r="I9" i="18"/>
  <c r="H9" i="18"/>
  <c r="N25" i="36"/>
  <c r="H25" i="36"/>
  <c r="E25" i="36"/>
  <c r="C25" i="36"/>
  <c r="A25" i="36"/>
  <c r="H24" i="36"/>
  <c r="E24" i="36"/>
  <c r="C24" i="36"/>
  <c r="A24" i="36"/>
  <c r="X21" i="36"/>
  <c r="V21" i="36"/>
  <c r="T21" i="36"/>
  <c r="R21" i="36"/>
  <c r="P21" i="36"/>
  <c r="H21" i="36"/>
  <c r="F21" i="36"/>
  <c r="E21" i="36"/>
  <c r="C21" i="36"/>
  <c r="A21" i="36"/>
  <c r="X20" i="36"/>
  <c r="V20" i="36"/>
  <c r="T20" i="36"/>
  <c r="R20" i="36"/>
  <c r="P20" i="36"/>
  <c r="H20" i="36"/>
  <c r="F20" i="36"/>
  <c r="E20" i="36"/>
  <c r="C20" i="36"/>
  <c r="A20" i="36"/>
  <c r="X19" i="36"/>
  <c r="V19" i="36"/>
  <c r="T19" i="36"/>
  <c r="R19" i="36"/>
  <c r="P19" i="36"/>
  <c r="H19" i="36"/>
  <c r="F19" i="36"/>
  <c r="E19" i="36"/>
  <c r="C19" i="36"/>
  <c r="A19" i="36"/>
  <c r="X18" i="36"/>
  <c r="V18" i="36"/>
  <c r="T18" i="36"/>
  <c r="R18" i="36"/>
  <c r="P18" i="36"/>
  <c r="H18" i="36"/>
  <c r="F18" i="36"/>
  <c r="E18" i="36"/>
  <c r="C18" i="36"/>
  <c r="A18" i="36"/>
  <c r="X17" i="36"/>
  <c r="V17" i="36"/>
  <c r="T17" i="36"/>
  <c r="R17" i="36"/>
  <c r="P17" i="36"/>
  <c r="H17" i="36"/>
  <c r="F17" i="36"/>
  <c r="E17" i="36"/>
  <c r="C17" i="36"/>
  <c r="A17" i="36"/>
  <c r="X16" i="36"/>
  <c r="V16" i="36"/>
  <c r="T16" i="36"/>
  <c r="R16" i="36"/>
  <c r="P16" i="36"/>
  <c r="H16" i="36"/>
  <c r="F16" i="36"/>
  <c r="E16" i="36"/>
  <c r="C16" i="36"/>
  <c r="A16" i="36"/>
  <c r="X15" i="36"/>
  <c r="V15" i="36"/>
  <c r="T15" i="36"/>
  <c r="R15" i="36"/>
  <c r="P15" i="36"/>
  <c r="H15" i="36"/>
  <c r="F15" i="36"/>
  <c r="E15" i="36"/>
  <c r="C15" i="36"/>
  <c r="A15" i="36"/>
  <c r="X14" i="36"/>
  <c r="V14" i="36"/>
  <c r="T14" i="36"/>
  <c r="R14" i="36"/>
  <c r="P14" i="36"/>
  <c r="H14" i="36"/>
  <c r="F14" i="36"/>
  <c r="E14" i="36"/>
  <c r="C14" i="36"/>
  <c r="A14" i="36"/>
  <c r="X13" i="36"/>
  <c r="V13" i="36"/>
  <c r="T13" i="36"/>
  <c r="R13" i="36"/>
  <c r="P13" i="36"/>
  <c r="H13" i="36"/>
  <c r="F13" i="36"/>
  <c r="E13" i="36"/>
  <c r="C13" i="36"/>
  <c r="A13" i="36"/>
  <c r="X12" i="36"/>
  <c r="V12" i="36"/>
  <c r="T12" i="36"/>
  <c r="R12" i="36"/>
  <c r="P12" i="36"/>
  <c r="H12" i="36"/>
  <c r="F12" i="36"/>
  <c r="E12" i="36"/>
  <c r="C12" i="36"/>
  <c r="A12" i="36"/>
  <c r="X11" i="36"/>
  <c r="V11" i="36"/>
  <c r="T11" i="36"/>
  <c r="R11" i="36"/>
  <c r="P11" i="36"/>
  <c r="H11" i="36"/>
  <c r="F11" i="36"/>
  <c r="E11" i="36"/>
  <c r="C11" i="36"/>
  <c r="A11" i="36"/>
  <c r="X10" i="36"/>
  <c r="V10" i="36"/>
  <c r="T10" i="36"/>
  <c r="R10" i="36"/>
  <c r="P10" i="36"/>
  <c r="H10" i="36"/>
  <c r="F10" i="36"/>
  <c r="E10" i="36"/>
  <c r="C10" i="36"/>
  <c r="A10" i="36"/>
  <c r="X9" i="36"/>
  <c r="V9" i="36"/>
  <c r="T9" i="36"/>
  <c r="R9" i="36"/>
  <c r="P9" i="36"/>
  <c r="H9" i="36"/>
  <c r="F9" i="36"/>
  <c r="E9" i="36"/>
  <c r="C9" i="36"/>
  <c r="A9" i="36"/>
  <c r="X8" i="36"/>
  <c r="V8" i="36"/>
  <c r="T8" i="36"/>
  <c r="R8" i="36"/>
  <c r="P8" i="36"/>
  <c r="H8" i="36"/>
  <c r="F8" i="36"/>
  <c r="E8" i="36"/>
  <c r="C8" i="36"/>
  <c r="A8" i="36"/>
  <c r="X7" i="36"/>
  <c r="V7" i="36"/>
  <c r="T7" i="36"/>
  <c r="R7" i="36"/>
  <c r="P7" i="36"/>
  <c r="H7" i="36"/>
  <c r="F7" i="36"/>
  <c r="E7" i="36"/>
  <c r="C7" i="36"/>
  <c r="A7" i="36"/>
  <c r="N25" i="35"/>
  <c r="H25" i="35"/>
  <c r="E25" i="35"/>
  <c r="C25" i="35"/>
  <c r="A25" i="35"/>
  <c r="H24" i="35"/>
  <c r="F24" i="35"/>
  <c r="E24" i="35"/>
  <c r="C24" i="35"/>
  <c r="A24" i="35"/>
  <c r="X21" i="35"/>
  <c r="V21" i="35"/>
  <c r="T21" i="35"/>
  <c r="R21" i="35"/>
  <c r="P21" i="35"/>
  <c r="H21" i="35"/>
  <c r="F21" i="35"/>
  <c r="E21" i="35"/>
  <c r="C21" i="35"/>
  <c r="A21" i="35"/>
  <c r="X20" i="35"/>
  <c r="V20" i="35"/>
  <c r="T20" i="35"/>
  <c r="R20" i="35"/>
  <c r="P20" i="35"/>
  <c r="H20" i="35"/>
  <c r="F20" i="35"/>
  <c r="E20" i="35"/>
  <c r="C20" i="35"/>
  <c r="A20" i="35"/>
  <c r="X19" i="35"/>
  <c r="V19" i="35"/>
  <c r="T19" i="35"/>
  <c r="R19" i="35"/>
  <c r="P19" i="35"/>
  <c r="H19" i="35"/>
  <c r="F19" i="35"/>
  <c r="E19" i="35"/>
  <c r="C19" i="35"/>
  <c r="A19" i="35"/>
  <c r="X18" i="35"/>
  <c r="V18" i="35"/>
  <c r="T18" i="35"/>
  <c r="R18" i="35"/>
  <c r="P18" i="35"/>
  <c r="H18" i="35"/>
  <c r="F18" i="35"/>
  <c r="E18" i="35"/>
  <c r="C18" i="35"/>
  <c r="A18" i="35"/>
  <c r="X17" i="35"/>
  <c r="V17" i="35"/>
  <c r="T17" i="35"/>
  <c r="R17" i="35"/>
  <c r="P17" i="35"/>
  <c r="H17" i="35"/>
  <c r="F17" i="35"/>
  <c r="E17" i="35"/>
  <c r="C17" i="35"/>
  <c r="A17" i="35"/>
  <c r="X16" i="35"/>
  <c r="V16" i="35"/>
  <c r="T16" i="35"/>
  <c r="R16" i="35"/>
  <c r="P16" i="35"/>
  <c r="H16" i="35"/>
  <c r="F16" i="35"/>
  <c r="E16" i="35"/>
  <c r="C16" i="35"/>
  <c r="A16" i="35"/>
  <c r="X15" i="35"/>
  <c r="V15" i="35"/>
  <c r="T15" i="35"/>
  <c r="R15" i="35"/>
  <c r="P15" i="35"/>
  <c r="H15" i="35"/>
  <c r="F15" i="35"/>
  <c r="E15" i="35"/>
  <c r="C15" i="35"/>
  <c r="A15" i="35"/>
  <c r="X14" i="35"/>
  <c r="V14" i="35"/>
  <c r="T14" i="35"/>
  <c r="R14" i="35"/>
  <c r="P14" i="35"/>
  <c r="H14" i="35"/>
  <c r="F14" i="35"/>
  <c r="E14" i="35"/>
  <c r="C14" i="35"/>
  <c r="A14" i="35"/>
  <c r="X13" i="35"/>
  <c r="V13" i="35"/>
  <c r="T13" i="35"/>
  <c r="R13" i="35"/>
  <c r="P13" i="35"/>
  <c r="H13" i="35"/>
  <c r="F13" i="35"/>
  <c r="E13" i="35"/>
  <c r="C13" i="35"/>
  <c r="A13" i="35"/>
  <c r="X12" i="35"/>
  <c r="V12" i="35"/>
  <c r="T12" i="35"/>
  <c r="R12" i="35"/>
  <c r="P12" i="35"/>
  <c r="H12" i="35"/>
  <c r="F12" i="35"/>
  <c r="E12" i="35"/>
  <c r="C12" i="35"/>
  <c r="A12" i="35"/>
  <c r="X11" i="35"/>
  <c r="V11" i="35"/>
  <c r="T11" i="35"/>
  <c r="R11" i="35"/>
  <c r="P11" i="35"/>
  <c r="H11" i="35"/>
  <c r="F11" i="35"/>
  <c r="E11" i="35"/>
  <c r="C11" i="35"/>
  <c r="A11" i="35"/>
  <c r="X10" i="35"/>
  <c r="V10" i="35"/>
  <c r="T10" i="35"/>
  <c r="R10" i="35"/>
  <c r="P10" i="35"/>
  <c r="H10" i="35"/>
  <c r="F10" i="35"/>
  <c r="E10" i="35"/>
  <c r="C10" i="35"/>
  <c r="A10" i="35"/>
  <c r="X9" i="35"/>
  <c r="V9" i="35"/>
  <c r="T9" i="35"/>
  <c r="R9" i="35"/>
  <c r="P9" i="35"/>
  <c r="H9" i="35"/>
  <c r="F9" i="35"/>
  <c r="E9" i="35"/>
  <c r="C9" i="35"/>
  <c r="A9" i="35"/>
  <c r="X8" i="35"/>
  <c r="V8" i="35"/>
  <c r="T8" i="35"/>
  <c r="R8" i="35"/>
  <c r="P8" i="35"/>
  <c r="H8" i="35"/>
  <c r="F8" i="35"/>
  <c r="E8" i="35"/>
  <c r="C8" i="35"/>
  <c r="A8" i="35"/>
  <c r="X7" i="35"/>
  <c r="V7" i="35"/>
  <c r="T7" i="35"/>
  <c r="R7" i="35"/>
  <c r="P7" i="35"/>
  <c r="H7" i="35"/>
  <c r="F7" i="35"/>
  <c r="E7" i="35"/>
  <c r="C7" i="35"/>
  <c r="A7" i="35"/>
  <c r="N25" i="34"/>
  <c r="H25" i="34"/>
  <c r="E25" i="34"/>
  <c r="C25" i="34"/>
  <c r="A25" i="34"/>
  <c r="H24" i="34"/>
  <c r="E24" i="34"/>
  <c r="C24" i="34"/>
  <c r="A24" i="34"/>
  <c r="X21" i="34"/>
  <c r="V21" i="34"/>
  <c r="T21" i="34"/>
  <c r="R21" i="34"/>
  <c r="P21" i="34"/>
  <c r="H21" i="34"/>
  <c r="E21" i="34"/>
  <c r="C21" i="34"/>
  <c r="A21" i="34"/>
  <c r="X20" i="34"/>
  <c r="V20" i="34"/>
  <c r="T20" i="34"/>
  <c r="R20" i="34"/>
  <c r="P20" i="34"/>
  <c r="H20" i="34"/>
  <c r="E20" i="34"/>
  <c r="C20" i="34"/>
  <c r="A20" i="34"/>
  <c r="X19" i="34"/>
  <c r="V19" i="34"/>
  <c r="T19" i="34"/>
  <c r="R19" i="34"/>
  <c r="P19" i="34"/>
  <c r="H19" i="34"/>
  <c r="E19" i="34"/>
  <c r="C19" i="34"/>
  <c r="A19" i="34"/>
  <c r="X18" i="34"/>
  <c r="V18" i="34"/>
  <c r="T18" i="34"/>
  <c r="R18" i="34"/>
  <c r="P18" i="34"/>
  <c r="H18" i="34"/>
  <c r="E18" i="34"/>
  <c r="C18" i="34"/>
  <c r="A18" i="34"/>
  <c r="X17" i="34"/>
  <c r="V17" i="34"/>
  <c r="T17" i="34"/>
  <c r="R17" i="34"/>
  <c r="P17" i="34"/>
  <c r="H17" i="34"/>
  <c r="E17" i="34"/>
  <c r="C17" i="34"/>
  <c r="A17" i="34"/>
  <c r="X16" i="34"/>
  <c r="V16" i="34"/>
  <c r="T16" i="34"/>
  <c r="R16" i="34"/>
  <c r="P16" i="34"/>
  <c r="H16" i="34"/>
  <c r="E16" i="34"/>
  <c r="C16" i="34"/>
  <c r="A16" i="34"/>
  <c r="X15" i="34"/>
  <c r="V15" i="34"/>
  <c r="T15" i="34"/>
  <c r="R15" i="34"/>
  <c r="P15" i="34"/>
  <c r="H15" i="34"/>
  <c r="E15" i="34"/>
  <c r="C15" i="34"/>
  <c r="A15" i="34"/>
  <c r="X14" i="34"/>
  <c r="V14" i="34"/>
  <c r="T14" i="34"/>
  <c r="R14" i="34"/>
  <c r="P14" i="34"/>
  <c r="H14" i="34"/>
  <c r="E14" i="34"/>
  <c r="C14" i="34"/>
  <c r="A14" i="34"/>
  <c r="X13" i="34"/>
  <c r="V13" i="34"/>
  <c r="T13" i="34"/>
  <c r="R13" i="34"/>
  <c r="P13" i="34"/>
  <c r="H13" i="34"/>
  <c r="E13" i="34"/>
  <c r="C13" i="34"/>
  <c r="A13" i="34"/>
  <c r="X12" i="34"/>
  <c r="V12" i="34"/>
  <c r="T12" i="34"/>
  <c r="R12" i="34"/>
  <c r="P12" i="34"/>
  <c r="H12" i="34"/>
  <c r="E12" i="34"/>
  <c r="C12" i="34"/>
  <c r="A12" i="34"/>
  <c r="X11" i="34"/>
  <c r="V11" i="34"/>
  <c r="T11" i="34"/>
  <c r="R11" i="34"/>
  <c r="P11" i="34"/>
  <c r="H11" i="34"/>
  <c r="E11" i="34"/>
  <c r="C11" i="34"/>
  <c r="A11" i="34"/>
  <c r="X10" i="34"/>
  <c r="V10" i="34"/>
  <c r="T10" i="34"/>
  <c r="R10" i="34"/>
  <c r="P10" i="34"/>
  <c r="H10" i="34"/>
  <c r="E10" i="34"/>
  <c r="C10" i="34"/>
  <c r="A10" i="34"/>
  <c r="X9" i="34"/>
  <c r="V9" i="34"/>
  <c r="T9" i="34"/>
  <c r="R9" i="34"/>
  <c r="P9" i="34"/>
  <c r="H9" i="34"/>
  <c r="E9" i="34"/>
  <c r="C9" i="34"/>
  <c r="A9" i="34"/>
  <c r="X8" i="34"/>
  <c r="V8" i="34"/>
  <c r="T8" i="34"/>
  <c r="R8" i="34"/>
  <c r="P8" i="34"/>
  <c r="H8" i="34"/>
  <c r="E8" i="34"/>
  <c r="C8" i="34"/>
  <c r="A8" i="34"/>
  <c r="X7" i="34"/>
  <c r="V7" i="34"/>
  <c r="T7" i="34"/>
  <c r="R7" i="34"/>
  <c r="P7" i="34"/>
  <c r="H7" i="34"/>
  <c r="F7" i="34"/>
  <c r="E7" i="34"/>
  <c r="C7" i="34"/>
  <c r="A7" i="34"/>
  <c r="N25" i="33"/>
  <c r="H25" i="33"/>
  <c r="E25" i="33"/>
  <c r="C25" i="33"/>
  <c r="A25" i="33"/>
  <c r="H24" i="33"/>
  <c r="E24" i="33"/>
  <c r="C24" i="33"/>
  <c r="A24" i="33"/>
  <c r="X21" i="33"/>
  <c r="V21" i="33"/>
  <c r="T21" i="33"/>
  <c r="R21" i="33"/>
  <c r="P21" i="33"/>
  <c r="H21" i="33"/>
  <c r="E21" i="33"/>
  <c r="C21" i="33"/>
  <c r="A21" i="33"/>
  <c r="X20" i="33"/>
  <c r="V20" i="33"/>
  <c r="T20" i="33"/>
  <c r="R20" i="33"/>
  <c r="P20" i="33"/>
  <c r="H20" i="33"/>
  <c r="E20" i="33"/>
  <c r="C20" i="33"/>
  <c r="A20" i="33"/>
  <c r="X19" i="33"/>
  <c r="V19" i="33"/>
  <c r="T19" i="33"/>
  <c r="R19" i="33"/>
  <c r="P19" i="33"/>
  <c r="H19" i="33"/>
  <c r="E19" i="33"/>
  <c r="C19" i="33"/>
  <c r="A19" i="33"/>
  <c r="X18" i="33"/>
  <c r="V18" i="33"/>
  <c r="T18" i="33"/>
  <c r="R18" i="33"/>
  <c r="P18" i="33"/>
  <c r="H18" i="33"/>
  <c r="E18" i="33"/>
  <c r="C18" i="33"/>
  <c r="A18" i="33"/>
  <c r="X17" i="33"/>
  <c r="V17" i="33"/>
  <c r="T17" i="33"/>
  <c r="R17" i="33"/>
  <c r="P17" i="33"/>
  <c r="H17" i="33"/>
  <c r="E17" i="33"/>
  <c r="C17" i="33"/>
  <c r="A17" i="33"/>
  <c r="X16" i="33"/>
  <c r="V16" i="33"/>
  <c r="T16" i="33"/>
  <c r="R16" i="33"/>
  <c r="P16" i="33"/>
  <c r="H16" i="33"/>
  <c r="E16" i="33"/>
  <c r="C16" i="33"/>
  <c r="A16" i="33"/>
  <c r="X15" i="33"/>
  <c r="V15" i="33"/>
  <c r="T15" i="33"/>
  <c r="R15" i="33"/>
  <c r="P15" i="33"/>
  <c r="H15" i="33"/>
  <c r="E15" i="33"/>
  <c r="C15" i="33"/>
  <c r="A15" i="33"/>
  <c r="X14" i="33"/>
  <c r="V14" i="33"/>
  <c r="T14" i="33"/>
  <c r="R14" i="33"/>
  <c r="P14" i="33"/>
  <c r="H14" i="33"/>
  <c r="E14" i="33"/>
  <c r="C14" i="33"/>
  <c r="A14" i="33"/>
  <c r="X13" i="33"/>
  <c r="V13" i="33"/>
  <c r="T13" i="33"/>
  <c r="R13" i="33"/>
  <c r="P13" i="33"/>
  <c r="H13" i="33"/>
  <c r="E13" i="33"/>
  <c r="C13" i="33"/>
  <c r="A13" i="33"/>
  <c r="X12" i="33"/>
  <c r="V12" i="33"/>
  <c r="T12" i="33"/>
  <c r="R12" i="33"/>
  <c r="P12" i="33"/>
  <c r="H12" i="33"/>
  <c r="E12" i="33"/>
  <c r="C12" i="33"/>
  <c r="A12" i="33"/>
  <c r="X11" i="33"/>
  <c r="V11" i="33"/>
  <c r="T11" i="33"/>
  <c r="R11" i="33"/>
  <c r="P11" i="33"/>
  <c r="H11" i="33"/>
  <c r="E11" i="33"/>
  <c r="C11" i="33"/>
  <c r="A11" i="33"/>
  <c r="X10" i="33"/>
  <c r="V10" i="33"/>
  <c r="T10" i="33"/>
  <c r="R10" i="33"/>
  <c r="P10" i="33"/>
  <c r="H10" i="33"/>
  <c r="E10" i="33"/>
  <c r="C10" i="33"/>
  <c r="A10" i="33"/>
  <c r="X9" i="33"/>
  <c r="V9" i="33"/>
  <c r="T9" i="33"/>
  <c r="R9" i="33"/>
  <c r="P9" i="33"/>
  <c r="H9" i="33"/>
  <c r="E9" i="33"/>
  <c r="C9" i="33"/>
  <c r="A9" i="33"/>
  <c r="X8" i="33"/>
  <c r="V8" i="33"/>
  <c r="T8" i="33"/>
  <c r="R8" i="33"/>
  <c r="P8" i="33"/>
  <c r="H8" i="33"/>
  <c r="E8" i="33"/>
  <c r="C8" i="33"/>
  <c r="A8" i="33"/>
  <c r="X7" i="33"/>
  <c r="V7" i="33"/>
  <c r="T7" i="33"/>
  <c r="R7" i="33"/>
  <c r="P7" i="33"/>
  <c r="H7" i="33"/>
  <c r="E7" i="33"/>
  <c r="C7" i="33"/>
  <c r="A7" i="33"/>
  <c r="V25" i="36" l="1"/>
  <c r="X25" i="36"/>
  <c r="P25" i="36"/>
  <c r="R25" i="36"/>
  <c r="T25" i="36"/>
  <c r="T25" i="35"/>
  <c r="X25" i="35"/>
  <c r="R25" i="35"/>
  <c r="V25" i="35"/>
  <c r="P25" i="35"/>
  <c r="P25" i="33"/>
  <c r="P25" i="34"/>
  <c r="V25" i="34"/>
  <c r="R25" i="34"/>
  <c r="T25" i="34"/>
  <c r="X25" i="34"/>
  <c r="T25" i="33"/>
  <c r="V25" i="33"/>
  <c r="X25" i="33"/>
  <c r="R25" i="33"/>
  <c r="N25" i="32"/>
  <c r="H25" i="32"/>
  <c r="E25" i="32"/>
  <c r="H24" i="32"/>
  <c r="F24" i="32"/>
  <c r="E24" i="32"/>
  <c r="X21" i="32"/>
  <c r="V21" i="32"/>
  <c r="T21" i="32"/>
  <c r="R21" i="32"/>
  <c r="P21" i="32"/>
  <c r="H21" i="32"/>
  <c r="F21" i="32"/>
  <c r="E21" i="32"/>
  <c r="X20" i="32"/>
  <c r="V20" i="32"/>
  <c r="T20" i="32"/>
  <c r="R20" i="32"/>
  <c r="P20" i="32"/>
  <c r="H20" i="32"/>
  <c r="F20" i="32"/>
  <c r="E20" i="32"/>
  <c r="X19" i="32"/>
  <c r="V19" i="32"/>
  <c r="T19" i="32"/>
  <c r="R19" i="32"/>
  <c r="P19" i="32"/>
  <c r="H19" i="32"/>
  <c r="F19" i="32"/>
  <c r="E19" i="32"/>
  <c r="X18" i="32"/>
  <c r="V18" i="32"/>
  <c r="T18" i="32"/>
  <c r="R18" i="32"/>
  <c r="P18" i="32"/>
  <c r="H18" i="32"/>
  <c r="F18" i="32"/>
  <c r="E18" i="32"/>
  <c r="X17" i="32"/>
  <c r="V17" i="32"/>
  <c r="T17" i="32"/>
  <c r="R17" i="32"/>
  <c r="P17" i="32"/>
  <c r="H17" i="32"/>
  <c r="F17" i="32"/>
  <c r="E17" i="32"/>
  <c r="X16" i="32"/>
  <c r="V16" i="32"/>
  <c r="T16" i="32"/>
  <c r="R16" i="32"/>
  <c r="P16" i="32"/>
  <c r="H16" i="32"/>
  <c r="F16" i="32"/>
  <c r="E16" i="32"/>
  <c r="X15" i="32"/>
  <c r="V15" i="32"/>
  <c r="T15" i="32"/>
  <c r="R15" i="32"/>
  <c r="P15" i="32"/>
  <c r="H15" i="32"/>
  <c r="F15" i="32"/>
  <c r="E15" i="32"/>
  <c r="X14" i="32"/>
  <c r="V14" i="32"/>
  <c r="T14" i="32"/>
  <c r="R14" i="32"/>
  <c r="P14" i="32"/>
  <c r="H14" i="32"/>
  <c r="F14" i="32"/>
  <c r="E14" i="32"/>
  <c r="X13" i="32"/>
  <c r="V13" i="32"/>
  <c r="T13" i="32"/>
  <c r="R13" i="32"/>
  <c r="P13" i="32"/>
  <c r="H13" i="32"/>
  <c r="F13" i="32"/>
  <c r="E13" i="32"/>
  <c r="X12" i="32"/>
  <c r="V12" i="32"/>
  <c r="T12" i="32"/>
  <c r="R12" i="32"/>
  <c r="P12" i="32"/>
  <c r="H12" i="32"/>
  <c r="F12" i="32"/>
  <c r="E12" i="32"/>
  <c r="X11" i="32"/>
  <c r="V11" i="32"/>
  <c r="T11" i="32"/>
  <c r="R11" i="32"/>
  <c r="P11" i="32"/>
  <c r="H11" i="32"/>
  <c r="F11" i="32"/>
  <c r="E11" i="32"/>
  <c r="X10" i="32"/>
  <c r="V10" i="32"/>
  <c r="T10" i="32"/>
  <c r="R10" i="32"/>
  <c r="P10" i="32"/>
  <c r="H10" i="32"/>
  <c r="F10" i="32"/>
  <c r="E10" i="32"/>
  <c r="X9" i="32"/>
  <c r="V9" i="32"/>
  <c r="T9" i="32"/>
  <c r="R9" i="32"/>
  <c r="P9" i="32"/>
  <c r="H9" i="32"/>
  <c r="F9" i="32"/>
  <c r="E9" i="32"/>
  <c r="X8" i="32"/>
  <c r="V8" i="32"/>
  <c r="T8" i="32"/>
  <c r="R8" i="32"/>
  <c r="P8" i="32"/>
  <c r="X7" i="32"/>
  <c r="V7" i="32"/>
  <c r="T7" i="32"/>
  <c r="R7" i="32"/>
  <c r="P7" i="32"/>
  <c r="H7" i="32"/>
  <c r="F7" i="32"/>
  <c r="E7" i="32"/>
  <c r="X25" i="32" l="1"/>
  <c r="V25" i="32"/>
  <c r="P25" i="32"/>
  <c r="R25" i="32"/>
  <c r="T25" i="32"/>
  <c r="N25" i="31" l="1"/>
  <c r="H25" i="31"/>
  <c r="E25" i="31"/>
  <c r="H24" i="31"/>
  <c r="F24" i="31"/>
  <c r="E24" i="31"/>
  <c r="X21" i="31"/>
  <c r="V21" i="31"/>
  <c r="T21" i="31"/>
  <c r="R21" i="31"/>
  <c r="P21" i="31"/>
  <c r="H21" i="31"/>
  <c r="F21" i="31"/>
  <c r="E21" i="31"/>
  <c r="X20" i="31"/>
  <c r="V20" i="31"/>
  <c r="T20" i="31"/>
  <c r="R20" i="31"/>
  <c r="P20" i="31"/>
  <c r="H20" i="31"/>
  <c r="F20" i="31"/>
  <c r="E20" i="31"/>
  <c r="X19" i="31"/>
  <c r="V19" i="31"/>
  <c r="T19" i="31"/>
  <c r="R19" i="31"/>
  <c r="P19" i="31"/>
  <c r="H19" i="31"/>
  <c r="F19" i="31"/>
  <c r="E19" i="31"/>
  <c r="X18" i="31"/>
  <c r="V18" i="31"/>
  <c r="T18" i="31"/>
  <c r="R18" i="31"/>
  <c r="P18" i="31"/>
  <c r="H18" i="31"/>
  <c r="F18" i="31"/>
  <c r="E18" i="31"/>
  <c r="X17" i="31"/>
  <c r="V17" i="31"/>
  <c r="T17" i="31"/>
  <c r="R17" i="31"/>
  <c r="P17" i="31"/>
  <c r="H17" i="31"/>
  <c r="F17" i="31"/>
  <c r="E17" i="31"/>
  <c r="X16" i="31"/>
  <c r="V16" i="31"/>
  <c r="T16" i="31"/>
  <c r="R16" i="31"/>
  <c r="P16" i="31"/>
  <c r="H16" i="31"/>
  <c r="F16" i="31"/>
  <c r="E16" i="31"/>
  <c r="X15" i="31"/>
  <c r="V15" i="31"/>
  <c r="T15" i="31"/>
  <c r="R15" i="31"/>
  <c r="P15" i="31"/>
  <c r="H15" i="31"/>
  <c r="F15" i="31"/>
  <c r="E15" i="31"/>
  <c r="X14" i="31"/>
  <c r="V14" i="31"/>
  <c r="T14" i="31"/>
  <c r="R14" i="31"/>
  <c r="P14" i="31"/>
  <c r="H14" i="31"/>
  <c r="F14" i="31"/>
  <c r="E14" i="31"/>
  <c r="X13" i="31"/>
  <c r="V13" i="31"/>
  <c r="T13" i="31"/>
  <c r="R13" i="31"/>
  <c r="P13" i="31"/>
  <c r="H13" i="31"/>
  <c r="F13" i="31"/>
  <c r="E13" i="31"/>
  <c r="X12" i="31"/>
  <c r="V12" i="31"/>
  <c r="T12" i="31"/>
  <c r="R12" i="31"/>
  <c r="P12" i="31"/>
  <c r="H12" i="31"/>
  <c r="F12" i="31"/>
  <c r="E12" i="31"/>
  <c r="X11" i="31"/>
  <c r="V11" i="31"/>
  <c r="T11" i="31"/>
  <c r="R11" i="31"/>
  <c r="P11" i="31"/>
  <c r="H11" i="31"/>
  <c r="F11" i="31"/>
  <c r="E11" i="31"/>
  <c r="X10" i="31"/>
  <c r="V10" i="31"/>
  <c r="T10" i="31"/>
  <c r="R10" i="31"/>
  <c r="P10" i="31"/>
  <c r="H10" i="31"/>
  <c r="F10" i="31"/>
  <c r="E10" i="31"/>
  <c r="X9" i="31"/>
  <c r="V9" i="31"/>
  <c r="T9" i="31"/>
  <c r="R9" i="31"/>
  <c r="P9" i="31"/>
  <c r="H9" i="31"/>
  <c r="F9" i="31"/>
  <c r="E9" i="31"/>
  <c r="X8" i="31"/>
  <c r="V8" i="31"/>
  <c r="T8" i="31"/>
  <c r="R8" i="31"/>
  <c r="P8" i="31"/>
  <c r="H8" i="31"/>
  <c r="F8" i="31"/>
  <c r="E8" i="31"/>
  <c r="X7" i="31"/>
  <c r="V7" i="31"/>
  <c r="T7" i="31"/>
  <c r="R7" i="31"/>
  <c r="P7" i="31"/>
  <c r="H7" i="31"/>
  <c r="F7" i="31"/>
  <c r="E7" i="31"/>
  <c r="E8" i="21"/>
  <c r="E9" i="21"/>
  <c r="E10" i="21"/>
  <c r="E11" i="21"/>
  <c r="E12" i="21"/>
  <c r="E13" i="21"/>
  <c r="E14" i="21"/>
  <c r="E15" i="21"/>
  <c r="E16" i="21"/>
  <c r="E17" i="21"/>
  <c r="E18" i="21"/>
  <c r="E19" i="21"/>
  <c r="E20" i="21"/>
  <c r="E21" i="21"/>
  <c r="E24" i="21"/>
  <c r="E25" i="21"/>
  <c r="E7" i="21"/>
  <c r="R25" i="31" l="1"/>
  <c r="V25" i="31"/>
  <c r="X25" i="31"/>
  <c r="P25" i="31"/>
  <c r="T25" i="31"/>
  <c r="C7" i="21"/>
  <c r="C23" i="21" s="1"/>
  <c r="A7" i="21"/>
  <c r="A23" i="21" s="1"/>
  <c r="F8" i="21"/>
  <c r="H8" i="21"/>
  <c r="F9" i="21"/>
  <c r="H9" i="21"/>
  <c r="F10" i="21"/>
  <c r="H10" i="21"/>
  <c r="F11" i="21"/>
  <c r="H11" i="21"/>
  <c r="F12" i="21"/>
  <c r="H12" i="21"/>
  <c r="F13" i="21"/>
  <c r="H13" i="21"/>
  <c r="F14" i="21"/>
  <c r="H14" i="21"/>
  <c r="F15" i="21"/>
  <c r="H15" i="21"/>
  <c r="F16" i="21"/>
  <c r="H16" i="21"/>
  <c r="F17" i="21"/>
  <c r="H17" i="21"/>
  <c r="F18" i="21"/>
  <c r="H18" i="21"/>
  <c r="F19" i="21"/>
  <c r="H19" i="21"/>
  <c r="F20" i="21"/>
  <c r="H20" i="21"/>
  <c r="F21" i="21"/>
  <c r="H21" i="21"/>
  <c r="F24" i="21"/>
  <c r="H24" i="21"/>
  <c r="H25" i="21"/>
  <c r="H7" i="21"/>
  <c r="F7" i="21"/>
  <c r="G53" i="19"/>
  <c r="G52" i="19"/>
  <c r="G51" i="19"/>
  <c r="G50" i="19"/>
  <c r="G49" i="19"/>
  <c r="G48" i="19"/>
  <c r="G47" i="19"/>
  <c r="G46" i="19"/>
  <c r="G45" i="19"/>
  <c r="G44" i="19"/>
  <c r="G42" i="19"/>
  <c r="G41" i="19"/>
  <c r="G40" i="19"/>
  <c r="G39" i="19"/>
  <c r="G38" i="19"/>
  <c r="G37" i="19"/>
  <c r="G36" i="19"/>
  <c r="G35" i="19"/>
  <c r="G34" i="19"/>
  <c r="G33" i="19"/>
  <c r="G28" i="19"/>
  <c r="G27" i="19"/>
  <c r="G26" i="19"/>
  <c r="G25" i="19"/>
  <c r="G24" i="19"/>
  <c r="G23" i="19"/>
  <c r="H53" i="19"/>
  <c r="H52" i="19"/>
  <c r="H51" i="19"/>
  <c r="H50" i="19"/>
  <c r="H49" i="19"/>
  <c r="H48" i="19"/>
  <c r="H47" i="19"/>
  <c r="H46" i="19"/>
  <c r="H45" i="19"/>
  <c r="H42" i="19"/>
  <c r="H41" i="19"/>
  <c r="H40" i="19"/>
  <c r="H39" i="19"/>
  <c r="H38" i="19"/>
  <c r="H37" i="19"/>
  <c r="H36" i="19"/>
  <c r="H35" i="19"/>
  <c r="H34" i="19"/>
  <c r="H28" i="19"/>
  <c r="H27" i="19"/>
  <c r="H26" i="19"/>
  <c r="H25" i="19"/>
  <c r="H24" i="19"/>
  <c r="H23" i="19"/>
  <c r="H19" i="19"/>
  <c r="G19" i="19"/>
  <c r="H17" i="19"/>
  <c r="G17" i="19"/>
  <c r="H16" i="19"/>
  <c r="G16" i="19"/>
  <c r="H15" i="19"/>
  <c r="G15" i="19"/>
  <c r="H14" i="19"/>
  <c r="G14" i="19"/>
  <c r="H13" i="19"/>
  <c r="G13" i="19"/>
  <c r="H12" i="19"/>
  <c r="G12" i="19"/>
  <c r="H11" i="19"/>
  <c r="G11" i="19"/>
  <c r="H10" i="19"/>
  <c r="G10" i="19"/>
  <c r="L3" i="17"/>
  <c r="B23" i="35" l="1"/>
  <c r="B23" i="34"/>
  <c r="B23" i="33"/>
  <c r="B23" i="36"/>
  <c r="B13" i="17"/>
  <c r="B21" i="17"/>
  <c r="B14" i="17"/>
  <c r="B12" i="17"/>
  <c r="B15" i="17"/>
  <c r="B16" i="17"/>
  <c r="B17" i="17"/>
  <c r="B10" i="17"/>
  <c r="B18" i="17"/>
  <c r="B11" i="17"/>
  <c r="B19" i="17"/>
  <c r="B20" i="17"/>
  <c r="C25" i="21"/>
  <c r="C16" i="21"/>
  <c r="C8" i="21"/>
  <c r="C9" i="21"/>
  <c r="C24" i="21"/>
  <c r="C15" i="21"/>
  <c r="C22" i="21"/>
  <c r="C14" i="21"/>
  <c r="C21" i="21"/>
  <c r="C13" i="21"/>
  <c r="C10" i="21"/>
  <c r="C20" i="21"/>
  <c r="C12" i="21"/>
  <c r="C19" i="21"/>
  <c r="C11" i="21"/>
  <c r="C18" i="21"/>
  <c r="C17" i="21"/>
  <c r="A22" i="21"/>
  <c r="A14" i="21"/>
  <c r="A9" i="21"/>
  <c r="A19" i="21"/>
  <c r="A11" i="21"/>
  <c r="A12" i="21"/>
  <c r="A25" i="21"/>
  <c r="A16" i="21"/>
  <c r="A21" i="21"/>
  <c r="A13" i="21"/>
  <c r="A20" i="21"/>
  <c r="A18" i="21"/>
  <c r="A10" i="21"/>
  <c r="A8" i="21"/>
  <c r="A24" i="21"/>
  <c r="A15" i="21"/>
  <c r="A17" i="21"/>
  <c r="B22" i="36"/>
  <c r="B22" i="35"/>
  <c r="B22" i="34"/>
  <c r="B5" i="31"/>
  <c r="B23" i="31" s="1"/>
  <c r="B5" i="32"/>
  <c r="B23" i="32" s="1"/>
  <c r="B22" i="33"/>
  <c r="G10" i="5"/>
  <c r="B86" i="17"/>
  <c r="B85" i="17"/>
  <c r="B45" i="17"/>
  <c r="B8" i="35"/>
  <c r="B15" i="36"/>
  <c r="B7" i="36"/>
  <c r="B18" i="35"/>
  <c r="B10" i="35"/>
  <c r="B21" i="34"/>
  <c r="B13" i="34"/>
  <c r="B20" i="36"/>
  <c r="B12" i="36"/>
  <c r="B15" i="35"/>
  <c r="B7" i="35"/>
  <c r="B18" i="34"/>
  <c r="B10" i="34"/>
  <c r="B17" i="36"/>
  <c r="B9" i="36"/>
  <c r="B20" i="35"/>
  <c r="B12" i="35"/>
  <c r="B15" i="34"/>
  <c r="B7" i="34"/>
  <c r="B25" i="34"/>
  <c r="B8" i="34"/>
  <c r="B24" i="36"/>
  <c r="B14" i="36"/>
  <c r="B17" i="35"/>
  <c r="B9" i="35"/>
  <c r="B20" i="34"/>
  <c r="B12" i="34"/>
  <c r="B19" i="34"/>
  <c r="B18" i="36"/>
  <c r="B21" i="35"/>
  <c r="B16" i="34"/>
  <c r="B19" i="36"/>
  <c r="B11" i="36"/>
  <c r="B24" i="35"/>
  <c r="B14" i="35"/>
  <c r="B17" i="34"/>
  <c r="B9" i="34"/>
  <c r="B25" i="36"/>
  <c r="B16" i="36"/>
  <c r="B8" i="36"/>
  <c r="B19" i="35"/>
  <c r="B11" i="35"/>
  <c r="B24" i="34"/>
  <c r="B14" i="34"/>
  <c r="B21" i="36"/>
  <c r="B13" i="36"/>
  <c r="B25" i="35"/>
  <c r="B16" i="35"/>
  <c r="B11" i="34"/>
  <c r="B10" i="36"/>
  <c r="B13" i="35"/>
  <c r="B30" i="17"/>
  <c r="B25" i="33"/>
  <c r="B16" i="33"/>
  <c r="B8" i="33"/>
  <c r="B21" i="33"/>
  <c r="B13" i="33"/>
  <c r="B18" i="33"/>
  <c r="B10" i="33"/>
  <c r="B9" i="33"/>
  <c r="B24" i="33"/>
  <c r="B19" i="33"/>
  <c r="B11" i="33"/>
  <c r="B15" i="33"/>
  <c r="B7" i="33"/>
  <c r="B20" i="33"/>
  <c r="B12" i="33"/>
  <c r="B17" i="33"/>
  <c r="B14" i="33"/>
  <c r="B7" i="21"/>
  <c r="B23" i="21" s="1"/>
  <c r="B81" i="17"/>
  <c r="B60" i="17"/>
  <c r="B52" i="17"/>
  <c r="B43" i="17"/>
  <c r="B35" i="17"/>
  <c r="B28" i="17"/>
  <c r="B64" i="17"/>
  <c r="B44" i="17"/>
  <c r="B80" i="17"/>
  <c r="B73" i="17"/>
  <c r="B67" i="17"/>
  <c r="B59" i="17"/>
  <c r="B51" i="17"/>
  <c r="B42" i="17"/>
  <c r="B34" i="17"/>
  <c r="B27" i="17"/>
  <c r="B70" i="17"/>
  <c r="B82" i="17"/>
  <c r="B61" i="17"/>
  <c r="B36" i="17"/>
  <c r="B79" i="17"/>
  <c r="B72" i="17"/>
  <c r="B66" i="17"/>
  <c r="B58" i="17"/>
  <c r="B50" i="17"/>
  <c r="B41" i="17"/>
  <c r="K4" i="19"/>
  <c r="B77" i="17"/>
  <c r="B39" i="17"/>
  <c r="B74" i="17"/>
  <c r="B53" i="17"/>
  <c r="B29" i="17"/>
  <c r="B78" i="17"/>
  <c r="B71" i="17"/>
  <c r="B65" i="17"/>
  <c r="B57" i="17"/>
  <c r="B49" i="17"/>
  <c r="B40" i="17"/>
  <c r="B33" i="17"/>
  <c r="B48" i="17"/>
  <c r="B32" i="17"/>
  <c r="B84" i="17"/>
  <c r="B76" i="17"/>
  <c r="B69" i="17"/>
  <c r="B63" i="17"/>
  <c r="B55" i="17"/>
  <c r="B47" i="17"/>
  <c r="B38" i="17"/>
  <c r="B31" i="17"/>
  <c r="B56" i="17"/>
  <c r="B83" i="17"/>
  <c r="B75" i="17"/>
  <c r="B68" i="17"/>
  <c r="B62" i="17"/>
  <c r="B54" i="17"/>
  <c r="B46" i="17"/>
  <c r="B37" i="17"/>
  <c r="G84" i="17"/>
  <c r="G82" i="17"/>
  <c r="G81" i="17"/>
  <c r="G80" i="17"/>
  <c r="G78" i="17"/>
  <c r="H79" i="17"/>
  <c r="G41" i="17"/>
  <c r="G76" i="17"/>
  <c r="G74" i="17"/>
  <c r="G73" i="17"/>
  <c r="G72" i="17"/>
  <c r="G71" i="17"/>
  <c r="G70" i="17"/>
  <c r="G68" i="17"/>
  <c r="G67" i="17"/>
  <c r="G66" i="17"/>
  <c r="G65" i="17"/>
  <c r="G64" i="17"/>
  <c r="G63" i="17"/>
  <c r="G62" i="17"/>
  <c r="G61" i="17"/>
  <c r="G54" i="17"/>
  <c r="G55" i="17"/>
  <c r="G56" i="17"/>
  <c r="G57" i="17"/>
  <c r="G58" i="17"/>
  <c r="G59" i="17"/>
  <c r="G53" i="17"/>
  <c r="G44" i="17"/>
  <c r="G46" i="17"/>
  <c r="G47" i="17"/>
  <c r="G48" i="17"/>
  <c r="G49" i="17"/>
  <c r="G50" i="17"/>
  <c r="G51" i="17"/>
  <c r="G43" i="17"/>
  <c r="H42" i="17"/>
  <c r="H43"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80" i="17"/>
  <c r="H81" i="17"/>
  <c r="H82" i="17"/>
  <c r="H83" i="17"/>
  <c r="H84" i="17"/>
  <c r="A42" i="17"/>
  <c r="C42" i="17"/>
  <c r="D42" i="17"/>
  <c r="A43" i="17"/>
  <c r="C43" i="17"/>
  <c r="D43" i="17"/>
  <c r="A44" i="17"/>
  <c r="C44" i="17"/>
  <c r="D44" i="17"/>
  <c r="A46" i="17"/>
  <c r="C46" i="17"/>
  <c r="D46" i="17"/>
  <c r="A47" i="17"/>
  <c r="C47" i="17"/>
  <c r="D47" i="17"/>
  <c r="A48" i="17"/>
  <c r="C48" i="17"/>
  <c r="D48" i="17"/>
  <c r="A49" i="17"/>
  <c r="C49" i="17"/>
  <c r="D49" i="17"/>
  <c r="A50" i="17"/>
  <c r="C50" i="17"/>
  <c r="D50" i="17"/>
  <c r="A51" i="17"/>
  <c r="C51" i="17"/>
  <c r="D51" i="17"/>
  <c r="A52" i="17"/>
  <c r="C52" i="17"/>
  <c r="D52" i="17"/>
  <c r="A53" i="17"/>
  <c r="C53" i="17"/>
  <c r="D53" i="17"/>
  <c r="A54" i="17"/>
  <c r="C54" i="17"/>
  <c r="D54" i="17"/>
  <c r="A55" i="17"/>
  <c r="C55" i="17"/>
  <c r="D55" i="17"/>
  <c r="A56" i="17"/>
  <c r="C56" i="17"/>
  <c r="D56" i="17"/>
  <c r="A57" i="17"/>
  <c r="C57" i="17"/>
  <c r="D57" i="17"/>
  <c r="A58" i="17"/>
  <c r="C58" i="17"/>
  <c r="D58" i="17"/>
  <c r="A59" i="17"/>
  <c r="C59" i="17"/>
  <c r="D59" i="17"/>
  <c r="A60" i="17"/>
  <c r="C60" i="17"/>
  <c r="D60" i="17"/>
  <c r="A61" i="17"/>
  <c r="C61" i="17"/>
  <c r="D61" i="17"/>
  <c r="A62" i="17"/>
  <c r="C62" i="17"/>
  <c r="D62" i="17"/>
  <c r="A63" i="17"/>
  <c r="C63" i="17"/>
  <c r="D63" i="17"/>
  <c r="A64" i="17"/>
  <c r="C64" i="17"/>
  <c r="D64" i="17"/>
  <c r="A65" i="17"/>
  <c r="C65" i="17"/>
  <c r="D65" i="17"/>
  <c r="A66" i="17"/>
  <c r="C66" i="17"/>
  <c r="D66" i="17"/>
  <c r="A67" i="17"/>
  <c r="C67" i="17"/>
  <c r="D67" i="17"/>
  <c r="A68" i="17"/>
  <c r="C68" i="17"/>
  <c r="D68" i="17"/>
  <c r="A69" i="17"/>
  <c r="C69" i="17"/>
  <c r="D69" i="17"/>
  <c r="A70" i="17"/>
  <c r="C70" i="17"/>
  <c r="D70" i="17"/>
  <c r="A71" i="17"/>
  <c r="C71" i="17"/>
  <c r="D71" i="17"/>
  <c r="A72" i="17"/>
  <c r="C72" i="17"/>
  <c r="D72" i="17"/>
  <c r="A73" i="17"/>
  <c r="C73" i="17"/>
  <c r="D73" i="17"/>
  <c r="A74" i="17"/>
  <c r="C74" i="17"/>
  <c r="D74" i="17"/>
  <c r="A75" i="17"/>
  <c r="C75" i="17"/>
  <c r="D75" i="17"/>
  <c r="A76" i="17"/>
  <c r="C76" i="17"/>
  <c r="D76" i="17"/>
  <c r="A77" i="17"/>
  <c r="C77" i="17"/>
  <c r="D77" i="17"/>
  <c r="A78" i="17"/>
  <c r="C78" i="17"/>
  <c r="D78" i="17"/>
  <c r="A79" i="17"/>
  <c r="C79" i="17"/>
  <c r="D79" i="17"/>
  <c r="A80" i="17"/>
  <c r="C80" i="17"/>
  <c r="D80" i="17"/>
  <c r="A81" i="17"/>
  <c r="C81" i="17"/>
  <c r="D81" i="17"/>
  <c r="A82" i="17"/>
  <c r="C82" i="17"/>
  <c r="D82" i="17"/>
  <c r="A83" i="17"/>
  <c r="C83" i="17"/>
  <c r="D83" i="17"/>
  <c r="A84" i="17"/>
  <c r="C84" i="17"/>
  <c r="D84" i="17"/>
  <c r="A28" i="17"/>
  <c r="C28" i="17"/>
  <c r="D28" i="17"/>
  <c r="G28" i="17"/>
  <c r="H28" i="17"/>
  <c r="A29" i="17"/>
  <c r="C29" i="17"/>
  <c r="D29" i="17"/>
  <c r="G29" i="17"/>
  <c r="H29" i="17"/>
  <c r="A30" i="17"/>
  <c r="C30" i="17"/>
  <c r="D30" i="17"/>
  <c r="G30" i="17"/>
  <c r="H30" i="17"/>
  <c r="A31" i="17"/>
  <c r="C31" i="17"/>
  <c r="D31" i="17"/>
  <c r="G31" i="17"/>
  <c r="H31" i="17"/>
  <c r="A32" i="17"/>
  <c r="C32" i="17"/>
  <c r="D32" i="17"/>
  <c r="G32" i="17"/>
  <c r="H32" i="17"/>
  <c r="A33" i="17"/>
  <c r="C33" i="17"/>
  <c r="D33" i="17"/>
  <c r="G33" i="17"/>
  <c r="H33" i="17"/>
  <c r="A34" i="17"/>
  <c r="C34" i="17"/>
  <c r="D34" i="17"/>
  <c r="G34" i="17"/>
  <c r="H34" i="17"/>
  <c r="A35" i="17"/>
  <c r="C35" i="17"/>
  <c r="D35" i="17"/>
  <c r="G35" i="17"/>
  <c r="H35" i="17"/>
  <c r="A36" i="17"/>
  <c r="C36" i="17"/>
  <c r="D36" i="17"/>
  <c r="G36" i="17"/>
  <c r="H36" i="17"/>
  <c r="A37" i="17"/>
  <c r="C37" i="17"/>
  <c r="D37" i="17"/>
  <c r="G37" i="17"/>
  <c r="H37" i="17"/>
  <c r="A38" i="17"/>
  <c r="C38" i="17"/>
  <c r="D38" i="17"/>
  <c r="G38" i="17"/>
  <c r="H38" i="17"/>
  <c r="A39" i="17"/>
  <c r="C39" i="17"/>
  <c r="D39" i="17"/>
  <c r="G39" i="17"/>
  <c r="H39" i="17"/>
  <c r="A40" i="17"/>
  <c r="C40" i="17"/>
  <c r="D40" i="17"/>
  <c r="G40" i="17"/>
  <c r="H40" i="17"/>
  <c r="A41" i="17"/>
  <c r="C41" i="17"/>
  <c r="D41" i="17"/>
  <c r="H41" i="17"/>
  <c r="H27" i="17"/>
  <c r="G27" i="17"/>
  <c r="D27" i="17"/>
  <c r="C27" i="17"/>
  <c r="A27" i="17"/>
  <c r="B8" i="32" l="1"/>
  <c r="B7" i="32"/>
  <c r="B22" i="32"/>
  <c r="B15" i="32"/>
  <c r="B25" i="32"/>
  <c r="B11" i="32"/>
  <c r="B16" i="32"/>
  <c r="B24" i="32"/>
  <c r="B20" i="32"/>
  <c r="B14" i="32"/>
  <c r="B12" i="32"/>
  <c r="B18" i="32"/>
  <c r="B10" i="32"/>
  <c r="B21" i="32"/>
  <c r="B17" i="32"/>
  <c r="B13" i="32"/>
  <c r="B9" i="32"/>
  <c r="B19" i="32"/>
  <c r="B14" i="31"/>
  <c r="B18" i="31"/>
  <c r="B12" i="31"/>
  <c r="B13" i="31"/>
  <c r="B20" i="31"/>
  <c r="B21" i="31"/>
  <c r="B10" i="31"/>
  <c r="B17" i="31"/>
  <c r="B25" i="31"/>
  <c r="B9" i="31"/>
  <c r="B7" i="31"/>
  <c r="B16" i="31"/>
  <c r="B22" i="31"/>
  <c r="B15" i="31"/>
  <c r="B24" i="31"/>
  <c r="B19" i="31"/>
  <c r="B8" i="31"/>
  <c r="B11" i="31"/>
  <c r="B19" i="21"/>
  <c r="B11" i="21"/>
  <c r="B25" i="21"/>
  <c r="B16" i="21"/>
  <c r="B8" i="21"/>
  <c r="B21" i="21"/>
  <c r="B13" i="21"/>
  <c r="B9" i="21"/>
  <c r="B18" i="21"/>
  <c r="B10" i="21"/>
  <c r="B24" i="21"/>
  <c r="B15" i="21"/>
  <c r="B17" i="21"/>
  <c r="B20" i="21"/>
  <c r="B12" i="21"/>
  <c r="B22" i="21"/>
  <c r="B14" i="21"/>
  <c r="B53" i="19"/>
  <c r="B51" i="19"/>
  <c r="B49" i="19"/>
  <c r="B47" i="19"/>
  <c r="B45" i="19"/>
  <c r="B32" i="19"/>
  <c r="B12" i="19"/>
  <c r="B42" i="19"/>
  <c r="B38" i="19"/>
  <c r="B34" i="19"/>
  <c r="B18" i="19"/>
  <c r="B10" i="19"/>
  <c r="B29" i="19"/>
  <c r="B27" i="19"/>
  <c r="B25" i="19"/>
  <c r="B23" i="19"/>
  <c r="B15" i="19"/>
  <c r="B40" i="19"/>
  <c r="B36" i="19"/>
  <c r="B20" i="19"/>
  <c r="B44" i="19"/>
  <c r="B31" i="19"/>
  <c r="B13" i="19"/>
  <c r="B17" i="19"/>
  <c r="B52" i="19"/>
  <c r="B50" i="19"/>
  <c r="B48" i="19"/>
  <c r="B46" i="19"/>
  <c r="B22" i="19"/>
  <c r="B16" i="19"/>
  <c r="B21" i="19"/>
  <c r="B33" i="19"/>
  <c r="B28" i="19"/>
  <c r="B26" i="19"/>
  <c r="B24" i="19"/>
  <c r="B11" i="19"/>
  <c r="B19" i="19"/>
  <c r="B43" i="19"/>
  <c r="B41" i="19"/>
  <c r="B39" i="19"/>
  <c r="B37" i="19"/>
  <c r="B35" i="19"/>
  <c r="B30" i="19"/>
  <c r="B14" i="19"/>
  <c r="F79" i="5" l="1"/>
  <c r="H79" i="5"/>
  <c r="I79" i="5"/>
  <c r="E79" i="5"/>
  <c r="F71" i="5"/>
  <c r="H71" i="5"/>
  <c r="I71" i="5"/>
  <c r="E71" i="5"/>
  <c r="F63" i="5"/>
  <c r="H63" i="5"/>
  <c r="I63" i="5"/>
  <c r="E63" i="5"/>
  <c r="F55" i="5"/>
  <c r="H55" i="5"/>
  <c r="I55" i="5"/>
  <c r="E55" i="5"/>
  <c r="F47" i="5"/>
  <c r="H47" i="5"/>
  <c r="I47" i="5"/>
  <c r="E47" i="5"/>
  <c r="F39" i="5"/>
  <c r="H39" i="5"/>
  <c r="I39" i="5"/>
  <c r="E39" i="5"/>
  <c r="F31" i="5"/>
  <c r="H31" i="5"/>
  <c r="I31" i="5"/>
  <c r="E31" i="5"/>
  <c r="F23" i="5"/>
  <c r="H23" i="5"/>
  <c r="I23" i="5"/>
  <c r="E23" i="5"/>
  <c r="G42" i="5"/>
  <c r="J42" i="5" s="1"/>
  <c r="G43" i="5"/>
  <c r="J43" i="5" s="1"/>
  <c r="G44" i="5"/>
  <c r="J44" i="5" s="1"/>
  <c r="G45" i="5"/>
  <c r="J45" i="5" s="1"/>
  <c r="G46" i="5"/>
  <c r="J46" i="5" s="1"/>
  <c r="G49" i="5"/>
  <c r="G50" i="5"/>
  <c r="J50" i="5" s="1"/>
  <c r="G51" i="5"/>
  <c r="J51" i="5" s="1"/>
  <c r="G52" i="5"/>
  <c r="J52" i="5" s="1"/>
  <c r="G53" i="5"/>
  <c r="J53" i="5" s="1"/>
  <c r="G54" i="5"/>
  <c r="J54" i="5" s="1"/>
  <c r="G57" i="5"/>
  <c r="J57" i="5" s="1"/>
  <c r="G58" i="5"/>
  <c r="J58" i="5" s="1"/>
  <c r="G59" i="5"/>
  <c r="J59" i="5" s="1"/>
  <c r="G60" i="5"/>
  <c r="J60" i="5" s="1"/>
  <c r="G61" i="5"/>
  <c r="J61" i="5" s="1"/>
  <c r="G62" i="5"/>
  <c r="J62" i="5" s="1"/>
  <c r="G65" i="5"/>
  <c r="G66" i="5"/>
  <c r="J66" i="5" s="1"/>
  <c r="G67" i="5"/>
  <c r="J67" i="5" s="1"/>
  <c r="G68" i="5"/>
  <c r="J68" i="5" s="1"/>
  <c r="G69" i="5"/>
  <c r="J69" i="5" s="1"/>
  <c r="G70" i="5"/>
  <c r="J70" i="5" s="1"/>
  <c r="G73" i="5"/>
  <c r="J73" i="5" s="1"/>
  <c r="G74" i="5"/>
  <c r="J74" i="5" s="1"/>
  <c r="G75" i="5"/>
  <c r="G76" i="5"/>
  <c r="J76" i="5" s="1"/>
  <c r="G77" i="5"/>
  <c r="J77" i="5" s="1"/>
  <c r="G78" i="5"/>
  <c r="J78" i="5" s="1"/>
  <c r="G41" i="5"/>
  <c r="G34" i="5"/>
  <c r="J34" i="5" s="1"/>
  <c r="G35" i="5"/>
  <c r="J35" i="5" s="1"/>
  <c r="G36" i="5"/>
  <c r="J36" i="5" s="1"/>
  <c r="G37" i="5"/>
  <c r="J37" i="5" s="1"/>
  <c r="G38" i="5"/>
  <c r="J38" i="5" s="1"/>
  <c r="G26" i="5"/>
  <c r="J26" i="5" s="1"/>
  <c r="G27" i="5"/>
  <c r="G28" i="5"/>
  <c r="J28" i="5" s="1"/>
  <c r="G29" i="5"/>
  <c r="J29" i="5" s="1"/>
  <c r="G30" i="5"/>
  <c r="J30" i="5" s="1"/>
  <c r="G25" i="5"/>
  <c r="J25" i="5" s="1"/>
  <c r="G18" i="5"/>
  <c r="J18" i="5" s="1"/>
  <c r="G19" i="5"/>
  <c r="J19" i="5" s="1"/>
  <c r="G20" i="5"/>
  <c r="J20" i="5" s="1"/>
  <c r="G21" i="5"/>
  <c r="J21" i="5" s="1"/>
  <c r="G22" i="5"/>
  <c r="J22" i="5" s="1"/>
  <c r="G17" i="5"/>
  <c r="J17" i="5" s="1"/>
  <c r="J63" i="5" l="1"/>
  <c r="J23" i="5"/>
  <c r="F81" i="5"/>
  <c r="F85" i="5" s="1"/>
  <c r="O82" i="17" s="1"/>
  <c r="G79" i="5"/>
  <c r="J75" i="5"/>
  <c r="J79" i="5" s="1"/>
  <c r="G71" i="5"/>
  <c r="J65" i="5"/>
  <c r="J71" i="5" s="1"/>
  <c r="G31" i="5"/>
  <c r="J27" i="5"/>
  <c r="J31" i="5" s="1"/>
  <c r="G55" i="5"/>
  <c r="J49" i="5"/>
  <c r="J55" i="5" s="1"/>
  <c r="I81" i="5"/>
  <c r="I85" i="5" s="1"/>
  <c r="H81" i="5"/>
  <c r="H85" i="5" s="1"/>
  <c r="G63" i="5"/>
  <c r="G47" i="5"/>
  <c r="J41" i="5"/>
  <c r="J47" i="5" s="1"/>
  <c r="E81" i="5"/>
  <c r="E9" i="5" s="1"/>
  <c r="E11" i="5" s="1"/>
  <c r="G39" i="5"/>
  <c r="J33" i="5"/>
  <c r="J39" i="5" s="1"/>
  <c r="G23" i="5"/>
  <c r="F9" i="5" l="1"/>
  <c r="F11" i="5" s="1"/>
  <c r="J81" i="5"/>
  <c r="J85" i="5" s="1"/>
  <c r="G81" i="5"/>
  <c r="G85" i="5" s="1"/>
  <c r="E85" i="5"/>
  <c r="N81" i="17" s="1"/>
  <c r="P81" i="17" s="1"/>
  <c r="P82" i="17"/>
  <c r="P72" i="17"/>
  <c r="P73" i="17"/>
  <c r="P74" i="17"/>
  <c r="P71" i="17"/>
  <c r="P63" i="17"/>
  <c r="P64" i="17"/>
  <c r="P65" i="17"/>
  <c r="P66" i="17"/>
  <c r="P67" i="17"/>
  <c r="P68" i="17"/>
  <c r="P62" i="17"/>
  <c r="P55" i="17"/>
  <c r="P56" i="17"/>
  <c r="P57" i="17"/>
  <c r="P58" i="17"/>
  <c r="P59" i="17"/>
  <c r="P54" i="17"/>
  <c r="P47" i="17"/>
  <c r="P48" i="17"/>
  <c r="P49" i="17"/>
  <c r="P50" i="17"/>
  <c r="P51" i="17"/>
  <c r="P46" i="17"/>
  <c r="P32" i="17"/>
  <c r="P33" i="17"/>
  <c r="P34" i="17"/>
  <c r="P35" i="17"/>
  <c r="P36" i="17"/>
  <c r="P37" i="17"/>
  <c r="P38" i="17"/>
  <c r="P39" i="17"/>
  <c r="P31" i="17"/>
  <c r="O41" i="17"/>
  <c r="O17" i="17" s="1"/>
  <c r="N41" i="17"/>
  <c r="N25" i="21"/>
  <c r="X21" i="21"/>
  <c r="V21" i="21"/>
  <c r="T21" i="21"/>
  <c r="R21" i="21"/>
  <c r="P21" i="21"/>
  <c r="X20" i="21"/>
  <c r="V20" i="21"/>
  <c r="T20" i="21"/>
  <c r="R20" i="21"/>
  <c r="X19" i="21"/>
  <c r="V19" i="21"/>
  <c r="T19" i="21"/>
  <c r="R19" i="21"/>
  <c r="P19" i="21"/>
  <c r="X18" i="21"/>
  <c r="V18" i="21"/>
  <c r="T18" i="21"/>
  <c r="R18" i="21"/>
  <c r="X17" i="21"/>
  <c r="V17" i="21"/>
  <c r="T17" i="21"/>
  <c r="R17" i="21"/>
  <c r="X16" i="21"/>
  <c r="V16" i="21"/>
  <c r="T16" i="21"/>
  <c r="R16" i="21"/>
  <c r="P16" i="21"/>
  <c r="X15" i="21"/>
  <c r="V15" i="21"/>
  <c r="T15" i="21"/>
  <c r="R15" i="21"/>
  <c r="P15" i="21"/>
  <c r="X14" i="21"/>
  <c r="V14" i="21"/>
  <c r="T14" i="21"/>
  <c r="R14" i="21"/>
  <c r="P14" i="21"/>
  <c r="X13" i="21"/>
  <c r="V13" i="21"/>
  <c r="T13" i="21"/>
  <c r="R13" i="21"/>
  <c r="X12" i="21"/>
  <c r="V12" i="21"/>
  <c r="T12" i="21"/>
  <c r="R12" i="21"/>
  <c r="P12" i="21"/>
  <c r="X11" i="21"/>
  <c r="V11" i="21"/>
  <c r="T11" i="21"/>
  <c r="R11" i="21"/>
  <c r="X10" i="21"/>
  <c r="V10" i="21"/>
  <c r="T10" i="21"/>
  <c r="R10" i="21"/>
  <c r="P10" i="21"/>
  <c r="X9" i="21"/>
  <c r="V9" i="21"/>
  <c r="T9" i="21"/>
  <c r="R9" i="21"/>
  <c r="P9" i="21"/>
  <c r="X8" i="21"/>
  <c r="V8" i="21"/>
  <c r="T8" i="21"/>
  <c r="R8" i="21"/>
  <c r="P8" i="21"/>
  <c r="V7" i="21"/>
  <c r="T7" i="21"/>
  <c r="R7" i="21"/>
  <c r="P7" i="21"/>
  <c r="C16" i="20"/>
  <c r="C24" i="20" s="1"/>
  <c r="L13" i="17" s="1"/>
  <c r="L15" i="17" s="1"/>
  <c r="L19" i="17" s="1"/>
  <c r="O28" i="19"/>
  <c r="P28" i="19"/>
  <c r="R28" i="19"/>
  <c r="N28" i="19"/>
  <c r="L28" i="19"/>
  <c r="Q28" i="19"/>
  <c r="W10" i="10"/>
  <c r="X10" i="10"/>
  <c r="X15" i="10" s="1"/>
  <c r="X9" i="10"/>
  <c r="Q9" i="10" s="1"/>
  <c r="Q11" i="10" s="1"/>
  <c r="W9" i="10"/>
  <c r="W11" i="10" s="1"/>
  <c r="S9" i="10"/>
  <c r="S11" i="10" s="1"/>
  <c r="R9" i="10"/>
  <c r="R11" i="10" s="1"/>
  <c r="O9" i="10"/>
  <c r="O11" i="10" s="1"/>
  <c r="N9" i="10"/>
  <c r="N11" i="10" s="1"/>
  <c r="M9" i="10"/>
  <c r="M11" i="10" s="1"/>
  <c r="L9" i="10"/>
  <c r="L11" i="10" s="1"/>
  <c r="C4" i="18"/>
  <c r="C3" i="18"/>
  <c r="C4" i="10"/>
  <c r="C3" i="10"/>
  <c r="L5" i="19"/>
  <c r="L4" i="19"/>
  <c r="C3" i="20"/>
  <c r="C4" i="20"/>
  <c r="C4" i="5"/>
  <c r="C3" i="5"/>
  <c r="E16" i="20"/>
  <c r="N53" i="19"/>
  <c r="N12" i="19" s="1"/>
  <c r="R42" i="19"/>
  <c r="R13" i="19" s="1"/>
  <c r="N42" i="19"/>
  <c r="N13" i="19" s="1"/>
  <c r="E22" i="20"/>
  <c r="Q42" i="19"/>
  <c r="Q13" i="19" s="1"/>
  <c r="P42" i="19"/>
  <c r="P13" i="19" s="1"/>
  <c r="O42" i="19"/>
  <c r="O13" i="19" s="1"/>
  <c r="L42" i="19"/>
  <c r="R53" i="19"/>
  <c r="R12" i="19" s="1"/>
  <c r="Q53" i="19"/>
  <c r="Q12" i="19" s="1"/>
  <c r="P53" i="19"/>
  <c r="P12" i="19" s="1"/>
  <c r="O53" i="19"/>
  <c r="O12" i="19" s="1"/>
  <c r="L53" i="19"/>
  <c r="L12" i="19" s="1"/>
  <c r="L41" i="17"/>
  <c r="L78" i="17" s="1"/>
  <c r="L84" i="17" s="1"/>
  <c r="T9" i="10" l="1"/>
  <c r="T11" i="10" s="1"/>
  <c r="U9" i="10"/>
  <c r="U11" i="10" s="1"/>
  <c r="P9" i="10"/>
  <c r="P11" i="10" s="1"/>
  <c r="V9" i="10"/>
  <c r="V11" i="10" s="1"/>
  <c r="N13" i="10"/>
  <c r="O13" i="10" s="1"/>
  <c r="X11" i="10"/>
  <c r="E24" i="20"/>
  <c r="O13" i="17" s="1"/>
  <c r="P13" i="17" s="1"/>
  <c r="O18" i="17"/>
  <c r="N18" i="17"/>
  <c r="P69" i="17"/>
  <c r="P52" i="17"/>
  <c r="P75" i="17"/>
  <c r="P60" i="17"/>
  <c r="X25" i="21"/>
  <c r="T25" i="21"/>
  <c r="P25" i="21"/>
  <c r="R25" i="21"/>
  <c r="V25" i="21"/>
  <c r="A21" i="19"/>
  <c r="A19" i="19"/>
  <c r="A17" i="19"/>
  <c r="A27" i="19"/>
  <c r="A23" i="19"/>
  <c r="A15" i="19"/>
  <c r="A53" i="19"/>
  <c r="A51" i="19"/>
  <c r="A49" i="19"/>
  <c r="A47" i="19"/>
  <c r="A45" i="19"/>
  <c r="A32" i="19"/>
  <c r="A12" i="19"/>
  <c r="A29" i="19"/>
  <c r="A25" i="19"/>
  <c r="A42" i="19"/>
  <c r="A40" i="19"/>
  <c r="A38" i="19"/>
  <c r="A36" i="19"/>
  <c r="A34" i="19"/>
  <c r="A20" i="19"/>
  <c r="A18" i="19"/>
  <c r="A10" i="19"/>
  <c r="A41" i="19"/>
  <c r="A35" i="19"/>
  <c r="A30" i="19"/>
  <c r="A14" i="19"/>
  <c r="A44" i="19"/>
  <c r="A31" i="19"/>
  <c r="A13" i="19"/>
  <c r="A39" i="19"/>
  <c r="A52" i="19"/>
  <c r="A50" i="19"/>
  <c r="A48" i="19"/>
  <c r="A46" i="19"/>
  <c r="A22" i="19"/>
  <c r="A16" i="19"/>
  <c r="A43" i="19"/>
  <c r="A37" i="19"/>
  <c r="A33" i="19"/>
  <c r="A28" i="19"/>
  <c r="A26" i="19"/>
  <c r="A24" i="19"/>
  <c r="A11" i="19"/>
  <c r="C29" i="19"/>
  <c r="C27" i="19"/>
  <c r="C25" i="19"/>
  <c r="C23" i="19"/>
  <c r="C15" i="19"/>
  <c r="C31" i="19"/>
  <c r="C42" i="19"/>
  <c r="C40" i="19"/>
  <c r="C38" i="19"/>
  <c r="C36" i="19"/>
  <c r="C34" i="19"/>
  <c r="C20" i="19"/>
  <c r="C18" i="19"/>
  <c r="C10" i="19"/>
  <c r="C44" i="19"/>
  <c r="C13" i="19"/>
  <c r="C52" i="19"/>
  <c r="C50" i="19"/>
  <c r="C48" i="19"/>
  <c r="C46" i="19"/>
  <c r="C22" i="19"/>
  <c r="C16" i="19"/>
  <c r="C51" i="19"/>
  <c r="C47" i="19"/>
  <c r="C33" i="19"/>
  <c r="C28" i="19"/>
  <c r="C26" i="19"/>
  <c r="C24" i="19"/>
  <c r="C11" i="19"/>
  <c r="C53" i="19"/>
  <c r="C45" i="19"/>
  <c r="C32" i="19"/>
  <c r="C43" i="19"/>
  <c r="C41" i="19"/>
  <c r="C39" i="19"/>
  <c r="C37" i="19"/>
  <c r="C35" i="19"/>
  <c r="C30" i="19"/>
  <c r="C14" i="19"/>
  <c r="C49" i="19"/>
  <c r="C12" i="19"/>
  <c r="C21" i="19"/>
  <c r="C19" i="19"/>
  <c r="C17" i="19"/>
  <c r="G9" i="5"/>
  <c r="G11" i="5" s="1"/>
  <c r="N78" i="17"/>
  <c r="N84" i="17" s="1"/>
  <c r="O78" i="17"/>
  <c r="F8" i="5" s="1"/>
  <c r="F12" i="5" s="1"/>
  <c r="Q17" i="19"/>
  <c r="Q19" i="19" s="1"/>
  <c r="L17" i="19"/>
  <c r="L19" i="19" s="1"/>
  <c r="O17" i="19"/>
  <c r="O19" i="19" s="1"/>
  <c r="N17" i="19"/>
  <c r="N19" i="19" s="1"/>
  <c r="P17" i="19"/>
  <c r="P19" i="19" s="1"/>
  <c r="R17" i="19"/>
  <c r="R19" i="19" s="1"/>
  <c r="P41" i="17"/>
  <c r="P17" i="17" s="1"/>
  <c r="P13" i="10" l="1"/>
  <c r="Q13" i="10" s="1"/>
  <c r="R13" i="10" s="1"/>
  <c r="S13" i="10" s="1"/>
  <c r="T13" i="10" s="1"/>
  <c r="U13" i="10" s="1"/>
  <c r="V13" i="10" s="1"/>
  <c r="W13" i="10" s="1"/>
  <c r="O15" i="17"/>
  <c r="P15" i="17" s="1"/>
  <c r="P18" i="17"/>
  <c r="N19" i="17"/>
  <c r="P76" i="17"/>
  <c r="P78" i="17" s="1"/>
  <c r="O84" i="17"/>
  <c r="E8" i="5"/>
  <c r="E12" i="5" s="1"/>
  <c r="P19" i="17" l="1"/>
  <c r="O19" i="17"/>
  <c r="P21" i="17"/>
  <c r="P84" i="17"/>
  <c r="G8" i="5"/>
  <c r="G12" i="5" s="1"/>
  <c r="D18" i="10" l="1"/>
  <c r="S19" i="17"/>
</calcChain>
</file>

<file path=xl/comments1.xml><?xml version="1.0" encoding="utf-8"?>
<comments xmlns="http://schemas.openxmlformats.org/spreadsheetml/2006/main">
  <authors>
    <author>Wilkinson C (Claire)</author>
  </authors>
  <commentList>
    <comment ref="M17" authorId="0" shapeId="0">
      <text>
        <r>
          <rPr>
            <sz val="10"/>
            <color indexed="81"/>
            <rFont val="Tahoma"/>
            <family val="2"/>
          </rPr>
          <t>Including:
Carry-forward
Depreciation/ Amortisation transfer
Revenue to Capital Transfer</t>
        </r>
      </text>
    </comment>
  </commentList>
</comments>
</file>

<file path=xl/connections.xml><?xml version="1.0" encoding="utf-8"?>
<connections xmlns="http://schemas.openxmlformats.org/spreadsheetml/2006/main">
  <connection id="1" keepAlive="1" name="Query - Combined Data" description="Connection to the 'Combined Data' query in the workbook." type="5" refreshedVersion="6" background="1" saveData="1">
    <dbPr connection="Provider=Microsoft.Mashup.OleDb.1;Data Source=$Workbook$;Location=Combined Data;Extended Properties=&quot;&quot;" command="SELECT * FROM [Combined Data]"/>
  </connection>
  <connection id="2" keepAlive="1" name="Query - Form 1 - Summary RRL Data" description="Connection to the 'Form 1 - Summary RRL Data' query in the workbook." type="5" refreshedVersion="0" background="1">
    <dbPr connection="Provider=Microsoft.Mashup.OleDb.1;Data Source=$Workbook$;Location=&quot;Form 1 - Summary RRL Data&quot;;Extended Properties=&quot;&quot;" command="SELECT * FROM [Form 1 - Summary RRL Data]"/>
  </connection>
  <connection id="3" keepAlive="1" name="Query - Form 4 Data" description="Connection to the 'Form 4 Data' query in the workbook." type="5" refreshedVersion="0" background="1">
    <dbPr connection="Provider=Microsoft.Mashup.OleDb.1;Data Source=$Workbook$;Location=&quot;Form 4 Data&quot;;Extended Properties=&quot;&quot;" command="SELECT * FROM [Form 4 Data]"/>
  </connection>
  <connection id="4" keepAlive="1" name="Query - Form 7a HB Data" description="Connection to the 'Form 7a HB Data' query in the workbook." type="5" refreshedVersion="0" background="1">
    <dbPr connection="Provider=Microsoft.Mashup.OleDb.1;Data Source=$Workbook$;Location=&quot;Form 7a HB Data&quot;;Extended Properties=&quot;&quot;" command="SELECT * FROM [Form 7a HB Data]"/>
  </connection>
  <connection id="5" keepAlive="1" name="Query - Form 7b HSCP COMBINED DATA" description="Connection to the 'Form 7b HSCP COMBINED DATA' query in the workbook." type="5" refreshedVersion="0" background="1">
    <dbPr connection="Provider=Microsoft.Mashup.OleDb.1;Data Source=$Workbook$;Location=&quot;Form 7b HSCP COMBINED DATA&quot;;Extended Properties=&quot;&quot;" command="SELECT * FROM [Form 7b HSCP COMBINED DATA]"/>
  </connection>
  <connection id="6" keepAlive="1" name="Query - Form 7b1 HSCP Data" description="Connection to the 'Form 7b1 HSCP Data' query in the workbook." type="5" refreshedVersion="0" background="1">
    <dbPr connection="Provider=Microsoft.Mashup.OleDb.1;Data Source=$Workbook$;Location=&quot;Form 7b1 HSCP Data&quot;;Extended Properties=&quot;&quot;" command="SELECT * FROM [Form 7b1 HSCP Data]"/>
  </connection>
  <connection id="7" keepAlive="1" name="Query - Form 7b2 HSCP Data" description="Connection to the 'Form 7b2 HSCP Data' query in the workbook." type="5" refreshedVersion="0" background="1">
    <dbPr connection="Provider=Microsoft.Mashup.OleDb.1;Data Source=$Workbook$;Location=&quot;Form 7b2 HSCP Data&quot;;Extended Properties=&quot;&quot;" command="SELECT * FROM [Form 7b2 HSCP Data]"/>
  </connection>
  <connection id="8" keepAlive="1" name="Query - Form 7b3 HSCP Data" description="Connection to the 'Form 7b3 HSCP Data' query in the workbook." type="5" refreshedVersion="0" background="1">
    <dbPr connection="Provider=Microsoft.Mashup.OleDb.1;Data Source=$Workbook$;Location=&quot;Form 7b3 HSCP Data&quot;;Extended Properties=&quot;&quot;" command="SELECT * FROM [Form 7b3 HSCP Data]"/>
  </connection>
  <connection id="9" keepAlive="1" name="Query - Form 7b4 HSCP Data" description="Connection to the 'Form 7b4 HSCP Data' query in the workbook." type="5" refreshedVersion="0" background="1">
    <dbPr connection="Provider=Microsoft.Mashup.OleDb.1;Data Source=$Workbook$;Location=&quot;Form 7b4 HSCP Data&quot;;Extended Properties=&quot;&quot;" command="SELECT * FROM [Form 7b4 HSCP Data]"/>
  </connection>
  <connection id="10" keepAlive="1" name="Query - Form 7b5 HSCP Data" description="Connection to the 'Form 7b5 HSCP Data' query in the workbook." type="5" refreshedVersion="0" background="1">
    <dbPr connection="Provider=Microsoft.Mashup.OleDb.1;Data Source=$Workbook$;Location=&quot;Form 7b5 HSCP Data&quot;;Extended Properties=&quot;&quot;" command="SELECT * FROM [Form 7b5 HSCP Data]"/>
  </connection>
  <connection id="11" keepAlive="1" name="Query - Form 7b6 HSCP Data" description="Connection to the 'Form 7b6 HSCP Data' query in the workbook." type="5" refreshedVersion="0" background="1">
    <dbPr connection="Provider=Microsoft.Mashup.OleDb.1;Data Source=$Workbook$;Location=&quot;Form 7b6 HSCP Data&quot;;Extended Properties=&quot;&quot;" command="SELECT * FROM [Form 7b6 HSCP Data]"/>
  </connection>
</connections>
</file>

<file path=xl/sharedStrings.xml><?xml version="1.0" encoding="utf-8"?>
<sst xmlns="http://schemas.openxmlformats.org/spreadsheetml/2006/main" count="30626" uniqueCount="523">
  <si>
    <t>Non-Rec £000s</t>
  </si>
  <si>
    <t>TOTAL</t>
  </si>
  <si>
    <t>Capital Grants</t>
  </si>
  <si>
    <t>Capital Resource Limit (CRL)</t>
  </si>
  <si>
    <t>Total Capital Resource Limit</t>
  </si>
  <si>
    <t>Risk rating</t>
  </si>
  <si>
    <t>Non-Rec   £000s</t>
  </si>
  <si>
    <t>Total   £000s</t>
  </si>
  <si>
    <t>NHS 24</t>
  </si>
  <si>
    <t>Total</t>
  </si>
  <si>
    <t>Non-Core RRL Expenditure</t>
  </si>
  <si>
    <t>Depreciation / Amortisation</t>
  </si>
  <si>
    <t>AME - Impairments</t>
  </si>
  <si>
    <t>Rec      £000s</t>
  </si>
  <si>
    <t>Rec       £000s</t>
  </si>
  <si>
    <t>£000s</t>
  </si>
  <si>
    <t>Financial Trajectories</t>
  </si>
  <si>
    <t>Infrastructure Investment Programme</t>
  </si>
  <si>
    <t>Risk Assessment</t>
  </si>
  <si>
    <t>Key Assumptions / Risks</t>
  </si>
  <si>
    <t>NHS FIFE</t>
  </si>
  <si>
    <t>NHS FORTH VALLEY</t>
  </si>
  <si>
    <t>NHS GRAMPIAN</t>
  </si>
  <si>
    <t>NHS GREATER GLASGOW &amp; CLYDE</t>
  </si>
  <si>
    <t>NHS HIGHLAND</t>
  </si>
  <si>
    <t>NHS LANARKSHIRE</t>
  </si>
  <si>
    <t>NHS LOTHIAN</t>
  </si>
  <si>
    <t>NHS ORKNEY</t>
  </si>
  <si>
    <t>NHS SHETLAND</t>
  </si>
  <si>
    <t>NHS TAYSIDE</t>
  </si>
  <si>
    <t>NHS WESTERN ISLES</t>
  </si>
  <si>
    <t>NHS NATIONAL SERVICES SCOTLAND</t>
  </si>
  <si>
    <t>SCOTTISH AMBULANCE SERVICE</t>
  </si>
  <si>
    <t>NHS EDUCATION FOR SCOTLAND</t>
  </si>
  <si>
    <t>NATIONAL WAITING TIMES CENTRE BOARD</t>
  </si>
  <si>
    <t>NHS HEALTH SCOTLAND</t>
  </si>
  <si>
    <t>MENTAL WELFARE COMMISSION</t>
  </si>
  <si>
    <t>AME - Donated Assets Depreciation</t>
  </si>
  <si>
    <t xml:space="preserve">SGHSCD formula allocation </t>
  </si>
  <si>
    <t>Radiotherapy funding</t>
  </si>
  <si>
    <t>HEALTHCARE IMPROVEMENT SCOTLAND</t>
  </si>
  <si>
    <t>Main contact name</t>
  </si>
  <si>
    <t>Phone number</t>
  </si>
  <si>
    <t>Version number</t>
  </si>
  <si>
    <t>Date of submission</t>
  </si>
  <si>
    <t>Other centrally provided capital funding</t>
  </si>
  <si>
    <t>AME - Provisions</t>
  </si>
  <si>
    <t>Total    £000s</t>
  </si>
  <si>
    <t>PFI/PPP/Hub - Depreciation</t>
  </si>
  <si>
    <t>PFI/PPP/Hub - Impairment</t>
  </si>
  <si>
    <t>PFI/PPP/Hub - Notional Costs</t>
  </si>
  <si>
    <t>Total AME Expenditure</t>
  </si>
  <si>
    <t>ODEL - IFRS PFI Expenditure</t>
  </si>
  <si>
    <t>Total IFRS PFI Expenditure</t>
  </si>
  <si>
    <t>AME - Movement in Pension Valuation</t>
  </si>
  <si>
    <t>Board Approval Date</t>
  </si>
  <si>
    <t>High Risk</t>
  </si>
  <si>
    <t>Medium Risk</t>
  </si>
  <si>
    <t>Low Risk</t>
  </si>
  <si>
    <t>Aug</t>
  </si>
  <si>
    <t>Oct</t>
  </si>
  <si>
    <t>Nov</t>
  </si>
  <si>
    <t>Dec</t>
  </si>
  <si>
    <t>Jan</t>
  </si>
  <si>
    <t>Feb</t>
  </si>
  <si>
    <t>Mar</t>
  </si>
  <si>
    <t>2020-21</t>
  </si>
  <si>
    <t>Revenue to capital transfers</t>
  </si>
  <si>
    <t xml:space="preserve">Total Non-Core RRL Expenditure </t>
  </si>
  <si>
    <t>Core Revenue Outturn Statement</t>
  </si>
  <si>
    <r>
      <rPr>
        <b/>
        <sz val="10"/>
        <rFont val="Arial"/>
        <family val="2"/>
      </rPr>
      <t xml:space="preserve">Saving / </t>
    </r>
    <r>
      <rPr>
        <b/>
        <sz val="10"/>
        <color indexed="10"/>
        <rFont val="Arial"/>
        <family val="2"/>
      </rPr>
      <t>(Excess)</t>
    </r>
    <r>
      <rPr>
        <b/>
        <sz val="10"/>
        <rFont val="Arial"/>
        <family val="2"/>
      </rPr>
      <t xml:space="preserve"> against Core RRL as at the end of:</t>
    </r>
  </si>
  <si>
    <r>
      <rPr>
        <b/>
        <sz val="10"/>
        <rFont val="Arial"/>
        <family val="2"/>
      </rPr>
      <t>RRL Saving/</t>
    </r>
    <r>
      <rPr>
        <b/>
        <sz val="10"/>
        <color indexed="58"/>
        <rFont val="Arial"/>
        <family val="2"/>
      </rPr>
      <t xml:space="preserve"> </t>
    </r>
    <r>
      <rPr>
        <b/>
        <sz val="10"/>
        <color indexed="10"/>
        <rFont val="Arial"/>
        <family val="2"/>
      </rPr>
      <t>(Excess)</t>
    </r>
  </si>
  <si>
    <t>Impact / Description</t>
  </si>
  <si>
    <t>2021-22</t>
  </si>
  <si>
    <t>June</t>
  </si>
  <si>
    <t>July</t>
  </si>
  <si>
    <t>Sept</t>
  </si>
  <si>
    <t>Project Specific Funding:</t>
  </si>
  <si>
    <t>THE STATE HOSPITALS BOARD FOR SCOTLAND</t>
  </si>
  <si>
    <t>£ Value Risk/    £ Assumption/ % Assumption</t>
  </si>
  <si>
    <r>
      <rPr>
        <b/>
        <sz val="11.5"/>
        <color indexed="58"/>
        <rFont val="Arial"/>
        <family val="2"/>
      </rPr>
      <t>Risk rating</t>
    </r>
    <r>
      <rPr>
        <b/>
        <sz val="10"/>
        <color indexed="58"/>
        <rFont val="Arial"/>
        <family val="2"/>
      </rPr>
      <t xml:space="preserve"> </t>
    </r>
    <r>
      <rPr>
        <sz val="10"/>
        <color indexed="58"/>
        <rFont val="Arial"/>
        <family val="2"/>
      </rPr>
      <t>(please select from drop-down)</t>
    </r>
  </si>
  <si>
    <t>Memoranda</t>
  </si>
  <si>
    <t>Procurement</t>
  </si>
  <si>
    <t>Workforce</t>
  </si>
  <si>
    <t>Other</t>
  </si>
  <si>
    <t>Cumulative value of efficiency savings as at the end of:</t>
  </si>
  <si>
    <t>Cash-releasing Savings Requirement</t>
  </si>
  <si>
    <t>Annually Managed Expenditure</t>
  </si>
  <si>
    <t>Rec
£000s</t>
  </si>
  <si>
    <t>Non-Rec
£000s</t>
  </si>
  <si>
    <t>Total
£000s</t>
  </si>
  <si>
    <t>Service redesign</t>
  </si>
  <si>
    <t>Waiting Times</t>
  </si>
  <si>
    <t>Pharmaceutical Price Regulation Scheme (PPRS)</t>
  </si>
  <si>
    <t>Capital Programme</t>
  </si>
  <si>
    <t>a</t>
  </si>
  <si>
    <t>m</t>
  </si>
  <si>
    <t>j</t>
  </si>
  <si>
    <t>s</t>
  </si>
  <si>
    <t>o</t>
  </si>
  <si>
    <t>n</t>
  </si>
  <si>
    <t>d</t>
  </si>
  <si>
    <t>f</t>
  </si>
  <si>
    <t>total</t>
  </si>
  <si>
    <t>NHS DUMFRIES &amp; GALLOWAY</t>
  </si>
  <si>
    <t>NHS BORDERS</t>
  </si>
  <si>
    <t>NHS AYRSHIRE &amp; ARRAN</t>
  </si>
  <si>
    <t>select Board from drop-down</t>
  </si>
  <si>
    <t>2022-23  £000s</t>
  </si>
  <si>
    <t>Pay</t>
  </si>
  <si>
    <t>Hub Projects:</t>
  </si>
  <si>
    <t>Total Non-Core Capital ODEL</t>
  </si>
  <si>
    <t>Revenue Resource Limit (RRL)</t>
  </si>
  <si>
    <t>High £000s</t>
  </si>
  <si>
    <t>Med £000s</t>
  </si>
  <si>
    <t>Low £000s</t>
  </si>
  <si>
    <t>Savings planned to be delivered:</t>
  </si>
  <si>
    <t xml:space="preserve"> </t>
  </si>
  <si>
    <t>Pay and Pension</t>
  </si>
  <si>
    <t>Prescribing</t>
  </si>
  <si>
    <t>Primary Care Improvement Fund</t>
  </si>
  <si>
    <t>Mental Health</t>
  </si>
  <si>
    <t>eHealth</t>
  </si>
  <si>
    <t>FINANCIAL PLAN 2021-22</t>
  </si>
  <si>
    <t>2021-22   £000s</t>
  </si>
  <si>
    <t>2023-24  £000s</t>
  </si>
  <si>
    <t>2024-25  £000s</t>
  </si>
  <si>
    <t>2025-26 £000s</t>
  </si>
  <si>
    <t>2020-21 £000s</t>
  </si>
  <si>
    <t>FY estimate (£m)</t>
  </si>
  <si>
    <t>#</t>
  </si>
  <si>
    <t>Cost Category</t>
  </si>
  <si>
    <t>2021/22  %</t>
  </si>
  <si>
    <t>2021/22  £m</t>
  </si>
  <si>
    <t>2022/23  %</t>
  </si>
  <si>
    <t>2022/23 £m</t>
  </si>
  <si>
    <t>2023/24  %</t>
  </si>
  <si>
    <t>2023/24  £m</t>
  </si>
  <si>
    <t>2024/25 %</t>
  </si>
  <si>
    <t>2024/25  £m</t>
  </si>
  <si>
    <t>2025/26  %</t>
  </si>
  <si>
    <t>2025/26  £m</t>
  </si>
  <si>
    <t>Notes</t>
  </si>
  <si>
    <t>Additional staff costs HSCPs</t>
  </si>
  <si>
    <t>This should decrease significantly in 21/22 and the amounts rolling forward in future years should stop.</t>
  </si>
  <si>
    <t>Digital transformation</t>
  </si>
  <si>
    <t>It would be useful to verify the high level assumption on licence costs which would be the recurring element</t>
  </si>
  <si>
    <t>Equipment and Maintenance costs</t>
  </si>
  <si>
    <t>Likely to be ongoing need for extra space to support social distancing new ways of working, deep cleans</t>
  </si>
  <si>
    <t>Hospital scale up - Staffing and beds (non-recurring)</t>
  </si>
  <si>
    <t xml:space="preserve">May need some additional beds and staffing into next year but would expect this to decrease significantly </t>
  </si>
  <si>
    <t>Loss of income</t>
  </si>
  <si>
    <t xml:space="preserve">May be small carry over into the next financial year but this positon should recover. </t>
  </si>
  <si>
    <t>Louisa Jordan</t>
  </si>
  <si>
    <t>There are likely still to be Louisa Jordan costs next year. We are unsure when arrangement ends but it is unlikely that venue will be open for normal usage anytime soon and there will still be a large backlog of activity.</t>
  </si>
  <si>
    <t>This is a mix of types of funding so giving small amount of cover for next year</t>
  </si>
  <si>
    <t>Planned Care</t>
  </si>
  <si>
    <t>If this category reflects the normal allocation of Access funding(i.e. the waiting time funding which HBs receive every year, there is an argument that it should be 100% across the board as most HBs spend this funding on recurring costs to meet waiting times, will review.</t>
  </si>
  <si>
    <t>PPE</t>
  </si>
  <si>
    <t>Assuming there will be less need for PPE in future years, but still increased usage from pre Covid times.  Depending on timing of vaccination 2021/22 could move significantly but assuming this will remain at a high level for now. These costs may be impacted by high purchase costs early on hence going to 50%</t>
  </si>
  <si>
    <t>Primary care</t>
  </si>
  <si>
    <t>Assume some of the ways of working will remain</t>
  </si>
  <si>
    <t>Public Health Measures (including flu)</t>
  </si>
  <si>
    <t xml:space="preserve">Public health measures are likely to continue to be a focus in future years. </t>
  </si>
  <si>
    <t>Remobilisation</t>
  </si>
  <si>
    <t xml:space="preserve">This is fluctuating regularly so difficult to estimate.  Assume there will be continued costs in 21/22 to recover from winter pressures. It looks likely that there will be a backwards shunt in remobilisation costs this year as boards won’t have got the staff in yet and there will be additional activity from late diagnosis and delays to elective care. </t>
  </si>
  <si>
    <t>Social Care (payments to third parties, DD reduction)</t>
  </si>
  <si>
    <t xml:space="preserve">Will depend on policy decisions. Outputs from "Review of Social Care" will be key to this. </t>
  </si>
  <si>
    <t>Test and Protect</t>
  </si>
  <si>
    <t xml:space="preserve">Assuming set up costs will have been greatest in 2020/21 (although only part year) with recurring staff costs in 21/22.  Assume there will be some level of continuation of this programme for resilience for future pandemics. </t>
  </si>
  <si>
    <t>Unscheduled care</t>
  </si>
  <si>
    <t>Most of this is expected to be recurring through staff costs and IT</t>
  </si>
  <si>
    <t xml:space="preserve">Covid Vaccinations </t>
  </si>
  <si>
    <t>Costs are likely to increase for next financial year especially given it will be vaccination costs (NSS have stressed from a purchasing/staffing perspective how demanding this will be as there will be a need to run Flu and COVID-19 jabs solidly for the next few months – and remobilisation plans are likely to slip (especially with the increases in covid-19 now). These costs are likely to tail off in 2022/23.</t>
  </si>
  <si>
    <t xml:space="preserve">NRAC </t>
  </si>
  <si>
    <t>Other Health Board Income</t>
  </si>
  <si>
    <t>Reserves</t>
  </si>
  <si>
    <t>Additional DEL</t>
  </si>
  <si>
    <t>Assumed Income from PPRS</t>
  </si>
  <si>
    <t xml:space="preserve">Other </t>
  </si>
  <si>
    <t>Brought Forward Pressures</t>
  </si>
  <si>
    <t>- C/fwd CRES/LRP</t>
  </si>
  <si>
    <t xml:space="preserve">- Medical Staffing </t>
  </si>
  <si>
    <t>- Nursing</t>
  </si>
  <si>
    <t>- Prescribing - Secondary Care</t>
  </si>
  <si>
    <t>- Other Pressures</t>
  </si>
  <si>
    <t>In Year Pressures / Growth</t>
  </si>
  <si>
    <t>Pay Uplift - AFC &amp; Exec</t>
  </si>
  <si>
    <t>Pay Uplift - Medical &amp; Dental Staff</t>
  </si>
  <si>
    <t>Pay Uplift - Supplementary Staffing</t>
  </si>
  <si>
    <t>Consultants contract (including discretionary points)</t>
  </si>
  <si>
    <t>Non Pay</t>
  </si>
  <si>
    <t>Non-pay inflation</t>
  </si>
  <si>
    <t>Prescribing - Secondary care</t>
  </si>
  <si>
    <t>Energy</t>
  </si>
  <si>
    <t>Rates increases</t>
  </si>
  <si>
    <t>Capital Charges</t>
  </si>
  <si>
    <r>
      <t xml:space="preserve">Other Non Pay </t>
    </r>
    <r>
      <rPr>
        <i/>
        <sz val="8"/>
        <rFont val="Calibri"/>
        <family val="2"/>
      </rPr>
      <t>(add comment in box)</t>
    </r>
  </si>
  <si>
    <t>New developments including national policy initatives</t>
  </si>
  <si>
    <t>Investment in Primary Care</t>
  </si>
  <si>
    <t>New Transfers to NSS</t>
  </si>
  <si>
    <t>Major Trauma</t>
  </si>
  <si>
    <r>
      <t xml:space="preserve">Other Developments </t>
    </r>
    <r>
      <rPr>
        <i/>
        <sz val="8"/>
        <rFont val="Calibri"/>
        <family val="2"/>
      </rPr>
      <t>(add comment in box)</t>
    </r>
  </si>
  <si>
    <t>Non Recurring</t>
  </si>
  <si>
    <t>Additional Resources</t>
  </si>
  <si>
    <t>Application of Resources</t>
  </si>
  <si>
    <t xml:space="preserve">Recurring </t>
  </si>
  <si>
    <t xml:space="preserve">Ongoing Recurring Deficit </t>
  </si>
  <si>
    <t>Scheme 1</t>
  </si>
  <si>
    <t>Scheme 2</t>
  </si>
  <si>
    <t>Scheme 3</t>
  </si>
  <si>
    <t>Scheme 4</t>
  </si>
  <si>
    <t>Scheme 5</t>
  </si>
  <si>
    <t>Other schemes (aggregate)</t>
  </si>
  <si>
    <t>Drugs and Prescribing</t>
  </si>
  <si>
    <t>Total Service Redesign</t>
  </si>
  <si>
    <t>Total Drugs and Prescribing</t>
  </si>
  <si>
    <t>Total Workforce</t>
  </si>
  <si>
    <t>Total Procurement</t>
  </si>
  <si>
    <t>Infrastructure</t>
  </si>
  <si>
    <t>Total Infrastructure</t>
  </si>
  <si>
    <t>Total Other</t>
  </si>
  <si>
    <t>Integration Joint Boards</t>
  </si>
  <si>
    <t>Financial Management/Corporate</t>
  </si>
  <si>
    <t>Total Financial Management/Corporate</t>
  </si>
  <si>
    <t>Total Integration Joint Boards</t>
  </si>
  <si>
    <t>Total savings identified</t>
  </si>
  <si>
    <t>Unidentified savings assumed to be delivered in year</t>
  </si>
  <si>
    <t>Total savings</t>
  </si>
  <si>
    <t xml:space="preserve"> Risk Assessment</t>
  </si>
  <si>
    <t>Covid</t>
  </si>
  <si>
    <t xml:space="preserve">Q3 position </t>
  </si>
  <si>
    <t>General allocation uplift</t>
  </si>
  <si>
    <t>Board</t>
  </si>
  <si>
    <t>Plan</t>
  </si>
  <si>
    <t>Year</t>
  </si>
  <si>
    <t>Form</t>
  </si>
  <si>
    <t>Header</t>
  </si>
  <si>
    <t>SubHeader</t>
  </si>
  <si>
    <t>BasePriorYear</t>
  </si>
  <si>
    <t>AllHeaders</t>
  </si>
  <si>
    <t>Recurring£000</t>
  </si>
  <si>
    <t>Non-Recurring£000</t>
  </si>
  <si>
    <t>Total£000</t>
  </si>
  <si>
    <t>HeaderCode</t>
  </si>
  <si>
    <t>Total?</t>
  </si>
  <si>
    <t>No</t>
  </si>
  <si>
    <t>Yes</t>
  </si>
  <si>
    <t>Column1</t>
  </si>
  <si>
    <t>Other Non Pay (add comment in box)</t>
  </si>
  <si>
    <t>Other Developments (add comment in box)</t>
  </si>
  <si>
    <t>Type</t>
  </si>
  <si>
    <t>Revenue</t>
  </si>
  <si>
    <t>Cost</t>
  </si>
  <si>
    <t>AbsTotal£000</t>
  </si>
  <si>
    <t>Public Health Scotland</t>
  </si>
  <si>
    <t>Board Name</t>
  </si>
  <si>
    <t>Board Code</t>
  </si>
  <si>
    <t>NHS Ayrshire &amp; Arran</t>
  </si>
  <si>
    <t>nhs_01</t>
  </si>
  <si>
    <t>NHS Borders</t>
  </si>
  <si>
    <t>nhs_02</t>
  </si>
  <si>
    <t>NHS Dumfries &amp; Galloway</t>
  </si>
  <si>
    <t>nhs_03</t>
  </si>
  <si>
    <t>NHS Fife</t>
  </si>
  <si>
    <t>nhs_04</t>
  </si>
  <si>
    <t>NHS Forth Valley</t>
  </si>
  <si>
    <t>nhs_05</t>
  </si>
  <si>
    <t>NHS Grampian</t>
  </si>
  <si>
    <t>nhs_06</t>
  </si>
  <si>
    <t>NHS Greater Glasgow &amp; Clyde</t>
  </si>
  <si>
    <t>nhs_07</t>
  </si>
  <si>
    <t>NHS Highland</t>
  </si>
  <si>
    <t>nhs_08</t>
  </si>
  <si>
    <t>NHS Lanarkshire</t>
  </si>
  <si>
    <t>nhs_09</t>
  </si>
  <si>
    <t>NHS Lothian</t>
  </si>
  <si>
    <t>nhs_10</t>
  </si>
  <si>
    <t>NHS Orkney</t>
  </si>
  <si>
    <t>nhs_11</t>
  </si>
  <si>
    <t>NHS Shetland</t>
  </si>
  <si>
    <t>nhs_12</t>
  </si>
  <si>
    <t>NHS Tayside</t>
  </si>
  <si>
    <t>nhs_13</t>
  </si>
  <si>
    <t>NHS Western Isles</t>
  </si>
  <si>
    <t>nhs_14</t>
  </si>
  <si>
    <t>NHS NSS</t>
  </si>
  <si>
    <t>nhs_15</t>
  </si>
  <si>
    <t>Scottish Ambulance Service</t>
  </si>
  <si>
    <t>nhs_16</t>
  </si>
  <si>
    <t>NHS Education</t>
  </si>
  <si>
    <t>nhs_17</t>
  </si>
  <si>
    <t>nhs_18</t>
  </si>
  <si>
    <t>nhs_19</t>
  </si>
  <si>
    <t>State Hospital</t>
  </si>
  <si>
    <t>nhs_20</t>
  </si>
  <si>
    <t>nhs_21</t>
  </si>
  <si>
    <t>NHS HIS</t>
  </si>
  <si>
    <t>nhs_22</t>
  </si>
  <si>
    <t>BoardCode</t>
  </si>
  <si>
    <t>Form 1 - Core RRL</t>
  </si>
  <si>
    <t>2022-23</t>
  </si>
  <si>
    <t>2023-24</t>
  </si>
  <si>
    <t>2024-25</t>
  </si>
  <si>
    <t>2025-26</t>
  </si>
  <si>
    <t>Form 4 - Capital Investment</t>
  </si>
  <si>
    <t>Capex</t>
  </si>
  <si>
    <t>Value</t>
  </si>
  <si>
    <t>This total flows through to Form 1</t>
  </si>
  <si>
    <t>This data pulls from Form 2</t>
  </si>
  <si>
    <t>Guidance</t>
  </si>
  <si>
    <t>Please fill in any yellow cells with data where appropriate</t>
  </si>
  <si>
    <t>Do not fill in any data in white or blue cells</t>
  </si>
  <si>
    <t>Attribute</t>
  </si>
  <si>
    <t>Percentage</t>
  </si>
  <si>
    <t>TotalValue</t>
  </si>
  <si>
    <t>Health Board / Health and Social Care Partnership</t>
  </si>
  <si>
    <t>Health Board Spend</t>
  </si>
  <si>
    <t>High level mapping</t>
  </si>
  <si>
    <t>HB</t>
  </si>
  <si>
    <t>Digital, IT &amp; Telephony Costs</t>
  </si>
  <si>
    <t>HSCP</t>
  </si>
  <si>
    <t>Additional Staff Overtime and Enhancements</t>
  </si>
  <si>
    <t>Deep cleans</t>
  </si>
  <si>
    <t>Additional temporary staff spend - All Other</t>
  </si>
  <si>
    <t>Equipment &amp; Sundries</t>
  </si>
  <si>
    <t>Additional temporary staff spend - Health and Support Care Workers</t>
  </si>
  <si>
    <t>Estates &amp; Facilities cost including impact of physical distancing measures</t>
  </si>
  <si>
    <t>Additional temporary staff spend - Student Nurses &amp; AHP</t>
  </si>
  <si>
    <t>Additional Hospital Bed Capacity/Costs - Maintaining Surge Capacity</t>
  </si>
  <si>
    <t>Additional Travel Costs</t>
  </si>
  <si>
    <t>Additional hospital drug spend</t>
  </si>
  <si>
    <t>Staff Accommodation Costs</t>
  </si>
  <si>
    <t>Staffing support, including training &amp; staff wellbeing</t>
  </si>
  <si>
    <t>Additional Temporary Staff - CNO Care Home Additional Responsibilities</t>
  </si>
  <si>
    <t>Additional temporary staff spend - Bank and Agency</t>
  </si>
  <si>
    <t>Additional temporary staff spend - Medical Students (NES)</t>
  </si>
  <si>
    <t>Additional temporary staff spend - Returning Staff</t>
  </si>
  <si>
    <t>Additional Hospital Bed Capacity/Costs - Maintaining  Surge Capacity</t>
  </si>
  <si>
    <t>Offsetting savings - HSCP</t>
  </si>
  <si>
    <t>Offsetting savings</t>
  </si>
  <si>
    <t>Clinical Waste (NSS)</t>
  </si>
  <si>
    <t>Communications</t>
  </si>
  <si>
    <t>Personal protective equipment (Excludes External Provider PPE)</t>
  </si>
  <si>
    <t>PPE (non-recurring)</t>
  </si>
  <si>
    <t>Mortuary Costs</t>
  </si>
  <si>
    <t>Additional FHS Prescribing</t>
  </si>
  <si>
    <t>Payment for Annual Leave to Medics (Jnr Dr)</t>
  </si>
  <si>
    <t>Additional payments to FHS contractors</t>
  </si>
  <si>
    <t>Children and Family Services</t>
  </si>
  <si>
    <t>Community Hubs</t>
  </si>
  <si>
    <t>Mental Health Services</t>
  </si>
  <si>
    <t>Louisa Jordan Costs</t>
  </si>
  <si>
    <t>Other community care costs</t>
  </si>
  <si>
    <t>Offsetting savings - Health</t>
  </si>
  <si>
    <t>Resumption &amp; redesign of primary care/contractor services to support access to urgent care in hours and OOH</t>
  </si>
  <si>
    <t>Costs associated with new ways of working- collaborative</t>
  </si>
  <si>
    <t xml:space="preserve">Remobilisation </t>
  </si>
  <si>
    <t>Managing Backlog of Planned Care</t>
  </si>
  <si>
    <t xml:space="preserve">Planned Care </t>
  </si>
  <si>
    <t>Winter Planning</t>
  </si>
  <si>
    <t>Personal protective equipment</t>
  </si>
  <si>
    <t>Additional costs for externally provided services (including PPE)</t>
  </si>
  <si>
    <t>Flu Programme Delivery Costs</t>
  </si>
  <si>
    <t>Additional costs to support carers</t>
  </si>
  <si>
    <t>Immunisation Costs (COVID-19)</t>
  </si>
  <si>
    <t>Public Health</t>
  </si>
  <si>
    <t>Cost to 3rd Parties to Protect Services (where services are currently stopped)</t>
  </si>
  <si>
    <t>New ways of working/ Systems transformation</t>
  </si>
  <si>
    <t>Delayed Discharge Reduction- Additional Care at Home Packages</t>
  </si>
  <si>
    <t>Delayed Discharge Reduction- Additional Care Home Beds</t>
  </si>
  <si>
    <t>Delayed Discharge Reduction- other measures</t>
  </si>
  <si>
    <t>Prison Healthcare Costs</t>
  </si>
  <si>
    <t>Homelessness and Criminal Justice Services</t>
  </si>
  <si>
    <t>Contact Tracing Costs</t>
  </si>
  <si>
    <t>Hospice - Loss of Income</t>
  </si>
  <si>
    <t>COVID-19 screening and testing for virus</t>
  </si>
  <si>
    <t>Expected underachievement of savings (health)</t>
  </si>
  <si>
    <t>Underachievement of savings (non-recurring)</t>
  </si>
  <si>
    <t>Social Care Support Fund- Costs for Children &amp; Families Services (where delegated to HSCP)</t>
  </si>
  <si>
    <t>Additional Measures for managing non elective demand</t>
  </si>
  <si>
    <t>Expected underachievement of savings (HSCP)</t>
  </si>
  <si>
    <t>TITLE</t>
  </si>
  <si>
    <t>Form 7a - Covid - HB</t>
  </si>
  <si>
    <t>Use this template for the Health Board - Health and Social Care Partnerships (HSCP) should use form b</t>
  </si>
  <si>
    <t>Form 7b - Covid - HSCP1</t>
  </si>
  <si>
    <t>Use this template for a Health and Social Care Partnerships (HSCP)</t>
  </si>
  <si>
    <t>Form 7b - Covid - HSCP2</t>
  </si>
  <si>
    <t>Form 7b - Covid - HSCP3</t>
  </si>
  <si>
    <t>NHS Golden Jubilee</t>
  </si>
  <si>
    <t>Form 7b - Covid - HSCP4</t>
  </si>
  <si>
    <t>Form 7b - Covid - HSCP5</t>
  </si>
  <si>
    <t>Form 7b - Covid - HSCP6</t>
  </si>
  <si>
    <t>If more than one HSCP is required, please UNHIDE as many of the prepared HSCP tabs as needed</t>
  </si>
  <si>
    <r>
      <t xml:space="preserve">To UNHIDE right click on the tab below and select UNHIDE from the popup menu and then the next tab e.g. </t>
    </r>
    <r>
      <rPr>
        <b/>
        <sz val="10"/>
        <rFont val="Arial"/>
        <family val="2"/>
      </rPr>
      <t>Form7b - Covid HSP2</t>
    </r>
  </si>
  <si>
    <t>Financial Planning Assumptions:</t>
  </si>
  <si>
    <t xml:space="preserve">  Assumptions - uplift (%)</t>
  </si>
  <si>
    <t>Resources</t>
  </si>
  <si>
    <t>Base uplift</t>
  </si>
  <si>
    <t>NRAC</t>
  </si>
  <si>
    <t>Incremental drift</t>
  </si>
  <si>
    <t>Prices</t>
  </si>
  <si>
    <t>GP prescribing</t>
  </si>
  <si>
    <t>Price</t>
  </si>
  <si>
    <t>Volume</t>
  </si>
  <si>
    <t>Hospital drugs</t>
  </si>
  <si>
    <t>Line no</t>
  </si>
  <si>
    <t>Form7b - Covid - HSCP ALL</t>
  </si>
  <si>
    <t>Net Total</t>
  </si>
  <si>
    <t>Low Risk - Column J</t>
  </si>
  <si>
    <t>The Low risk rating value in is automatically calculated as the Total saving less the High and Medium risk values - (Column G - Column H - Column I) = Column J</t>
  </si>
  <si>
    <t>The Low risk rating value is automatically calculated as the Total saving less the High and Medium risk values</t>
  </si>
  <si>
    <t>Do not fill in any data in the white cells</t>
  </si>
  <si>
    <t>Automatically identified as High risk savings as per Audit Scotland</t>
  </si>
  <si>
    <t>Per Form 1</t>
  </si>
  <si>
    <t>Per Row 81 below</t>
  </si>
  <si>
    <t>Per Row 83 below</t>
  </si>
  <si>
    <t>Excludes all PFI</t>
  </si>
  <si>
    <r>
      <t xml:space="preserve">Asset sale proceeds reapplied </t>
    </r>
    <r>
      <rPr>
        <i/>
        <sz val="10"/>
        <rFont val="Arial"/>
        <family val="2"/>
      </rPr>
      <t>(net book value, from Row 53 below)</t>
    </r>
  </si>
  <si>
    <r>
      <t xml:space="preserve">Project specific funding </t>
    </r>
    <r>
      <rPr>
        <i/>
        <sz val="10"/>
        <rFont val="Arial"/>
        <family val="2"/>
      </rPr>
      <t>(from Row 42 below)</t>
    </r>
  </si>
  <si>
    <r>
      <t xml:space="preserve">Saving / </t>
    </r>
    <r>
      <rPr>
        <b/>
        <sz val="11"/>
        <color indexed="10"/>
        <rFont val="Arial"/>
        <family val="2"/>
      </rPr>
      <t>(Excess)</t>
    </r>
    <r>
      <rPr>
        <b/>
        <sz val="11"/>
        <rFont val="Arial"/>
        <family val="2"/>
      </rPr>
      <t xml:space="preserve"> against CRL    </t>
    </r>
    <r>
      <rPr>
        <i/>
        <sz val="10"/>
        <rFont val="Arial"/>
        <family val="2"/>
      </rPr>
      <t>(Row 17 Less Row 10)</t>
    </r>
  </si>
  <si>
    <r>
      <rPr>
        <b/>
        <sz val="10.5"/>
        <rFont val="Arial"/>
        <family val="2"/>
      </rPr>
      <t>Total Project Specific Funding</t>
    </r>
    <r>
      <rPr>
        <b/>
        <sz val="10"/>
        <rFont val="Arial"/>
        <family val="2"/>
      </rPr>
      <t xml:space="preserve"> </t>
    </r>
    <r>
      <rPr>
        <i/>
        <sz val="10"/>
        <rFont val="Arial"/>
        <family val="2"/>
      </rPr>
      <t>(copies to line Row 12 above)</t>
    </r>
  </si>
  <si>
    <r>
      <rPr>
        <b/>
        <sz val="10.5"/>
        <rFont val="Arial"/>
        <family val="2"/>
      </rPr>
      <t>Total Asset Sale proceeds (at NBV)</t>
    </r>
    <r>
      <rPr>
        <b/>
        <sz val="10"/>
        <rFont val="Arial"/>
        <family val="2"/>
      </rPr>
      <t xml:space="preserve"> </t>
    </r>
    <r>
      <rPr>
        <sz val="10"/>
        <rFont val="Arial"/>
        <family val="2"/>
      </rPr>
      <t>(copies to Row 13 above)</t>
    </r>
  </si>
  <si>
    <t>Cumulative Revenue Outturn</t>
  </si>
  <si>
    <t>Please fill in yellow cells with cumulative data for each period</t>
  </si>
  <si>
    <t>SUMMARY</t>
  </si>
  <si>
    <t>Asset sale proceeds reapplied (net book value, from Row 53 below)</t>
  </si>
  <si>
    <t>Project specific funding (from Row 42 below)</t>
  </si>
  <si>
    <t>Saving / (Excess) against CRL    (Row 17 Less Row 10)</t>
  </si>
  <si>
    <t>Total Project Specific Funding (copies to line Row 12 above)</t>
  </si>
  <si>
    <t>Total Asset Sale proceeds (at NBV) (copies to Row 13 above)</t>
  </si>
  <si>
    <t>Brexit</t>
  </si>
  <si>
    <t>Please add in other risks as appropriate</t>
  </si>
  <si>
    <t>Annual Leave Accrual</t>
  </si>
  <si>
    <t>Covid &amp; Remobilisation</t>
  </si>
  <si>
    <t>You can change the percentages to update the estimated values for 2021/22 (If you want to update the number manually in column P then please also feel free)</t>
  </si>
  <si>
    <t>Please provide commentary where appropriate</t>
  </si>
  <si>
    <t>Gap on plan before efficiencies</t>
  </si>
  <si>
    <t>Gap on Plan before efficiencies</t>
  </si>
  <si>
    <t>Efficiency Savings</t>
  </si>
  <si>
    <t xml:space="preserve">We expect there to continue to be a significant impact on mental health as a result of the pandemic both in terms of activity and how this is delivered.  </t>
  </si>
  <si>
    <r>
      <t xml:space="preserve">Other Anticipated Allocations </t>
    </r>
    <r>
      <rPr>
        <i/>
        <sz val="10"/>
        <rFont val="Arial"/>
        <family val="2"/>
      </rPr>
      <t>(please detail any exepcted allocations that you cnosider to be a risk to the overall outturn)</t>
    </r>
  </si>
  <si>
    <t>Please fill in any yellow cells with data where appropriate - All Values as Positive Numbers</t>
  </si>
  <si>
    <t>Savings Identified</t>
  </si>
  <si>
    <t>Total Savings Planned</t>
  </si>
  <si>
    <t>Core Revenue Resource Limit (RRL)</t>
  </si>
  <si>
    <t xml:space="preserve">Additional (Ringfenced) Non-core </t>
  </si>
  <si>
    <t>Summary of Revenue Resource Limit (RRL)</t>
  </si>
  <si>
    <t>Gross Expenditure - Clinical &amp; Non-clinical</t>
  </si>
  <si>
    <t>Less: Gross Income</t>
  </si>
  <si>
    <t>Total Expenditure</t>
  </si>
  <si>
    <t>Less: Total Non-Core RRL Expenditure</t>
  </si>
  <si>
    <t>Less: FHS Non Discretionary Net Expenditure</t>
  </si>
  <si>
    <t>Core Revenue Resource Outturn</t>
  </si>
  <si>
    <t>Baseline Allocation</t>
  </si>
  <si>
    <t>Anticipated Allocations: Rec/ Non-rec/ Earmarked</t>
  </si>
  <si>
    <t>Forecast Variance against Core RRL</t>
  </si>
  <si>
    <t>Financial Flexibility (% core RRL)</t>
  </si>
  <si>
    <t>-</t>
  </si>
  <si>
    <t>Form 1 -  Summary RRL</t>
  </si>
  <si>
    <t xml:space="preserve"> Check that cell p19 =p87</t>
  </si>
  <si>
    <r>
      <rPr>
        <b/>
        <sz val="11"/>
        <rFont val="Arial"/>
        <family val="2"/>
      </rPr>
      <t>Source of capital receipts</t>
    </r>
    <r>
      <rPr>
        <b/>
        <sz val="10"/>
        <rFont val="Arial"/>
        <family val="2"/>
      </rPr>
      <t xml:space="preserve"> </t>
    </r>
    <r>
      <rPr>
        <sz val="10"/>
        <rFont val="Arial"/>
        <family val="2"/>
      </rPr>
      <t xml:space="preserve">(please enter as </t>
    </r>
    <r>
      <rPr>
        <b/>
        <sz val="10"/>
        <rFont val="Arial"/>
        <family val="2"/>
      </rPr>
      <t>negative</t>
    </r>
    <r>
      <rPr>
        <sz val="10"/>
        <rFont val="Arial"/>
        <family val="2"/>
      </rPr>
      <t>):</t>
    </r>
  </si>
  <si>
    <t>Commentary</t>
  </si>
  <si>
    <t xml:space="preserve">Total Brought forward pressures </t>
  </si>
  <si>
    <t xml:space="preserve">Total in-year pay pressures </t>
  </si>
  <si>
    <t xml:space="preserve">Total in-year non-pay pressures </t>
  </si>
  <si>
    <t>Total New Developments</t>
  </si>
  <si>
    <t xml:space="preserve">Total Core RRL Pressures </t>
  </si>
  <si>
    <t xml:space="preserve">Total Additional Core RRL </t>
  </si>
  <si>
    <t>Incremental pressures</t>
  </si>
  <si>
    <t xml:space="preserve">Other Pay </t>
  </si>
  <si>
    <t>Source of capital receipts (please enter as negative):</t>
  </si>
  <si>
    <t>Offset Savings</t>
  </si>
  <si>
    <t>Would expect offsetting savings to reduce if not end due to remobilisation of services in future years</t>
  </si>
  <si>
    <t>PLEASE NOTE THAT #15-18 HAVE CHANGED SINCE THE NOVEMBER SUBMISSION - Underachievement of Savings has been removed and Mental Health has been added</t>
  </si>
  <si>
    <t>Email address</t>
  </si>
  <si>
    <t>- Prescribing - FHS</t>
  </si>
  <si>
    <t>Prescribing - FHS</t>
  </si>
  <si>
    <t>Anticipated Financial Flexibility</t>
  </si>
  <si>
    <t>Anticipated Financial Flexibility/Support</t>
  </si>
  <si>
    <t>SHOULD EQUAL ZERO</t>
  </si>
  <si>
    <t>Please fill in contact details in rows 90-92 below</t>
  </si>
  <si>
    <t>This is defined as £3m for GJCH, increase due to interim impact from hospitality restrictions and national project support ask from the Hotel. Balance is asociated with Research and catering.</t>
  </si>
  <si>
    <t>No further costs for 2021/22 assumed at this stage</t>
  </si>
  <si>
    <t>This should decrease significantly in 21/22 and the amounts rolling forward in future years should stop. - Not applicable for NHS GJ.</t>
  </si>
  <si>
    <t>Covid Vaccination clinics/programme - second dose into 2021/22</t>
  </si>
  <si>
    <t>Local Drive Throught testing facilities for patients (prior to admittance) and associated staff support.</t>
  </si>
  <si>
    <t>Due to ongoing dialogue with Scottish Government this relates specifically to all costs associated with an Endoscopy mobule and decontamination Unit sited at NHS GJ. In addition this also considers the residual Independent sector Theatre capacity being accessed at NHS GJ.</t>
  </si>
  <si>
    <t>ETC, Phase 1 - Yr2/Phase 1 PY pump prime</t>
  </si>
  <si>
    <t>Recurring ES gap c/fwd</t>
  </si>
  <si>
    <t>AfC pay deal - 4th year</t>
  </si>
  <si>
    <t>Cath Lab supplies, Robotics and inflationary pressures</t>
  </si>
  <si>
    <t>National contract savings</t>
  </si>
  <si>
    <t>Theatre supplies review</t>
  </si>
  <si>
    <t>Slippage in recruitment</t>
  </si>
  <si>
    <t>Cath Lab supplies variation</t>
  </si>
  <si>
    <t>Cliniclal Waste Contract</t>
  </si>
  <si>
    <t>Medical recruitment v WLI</t>
  </si>
  <si>
    <t>Rebates</t>
  </si>
  <si>
    <t>Drugs spend review</t>
  </si>
  <si>
    <t>No Further increase modelled as part of 2021/22 Financial plan over and above 2020/21 year-end accrual</t>
  </si>
  <si>
    <t xml:space="preserve">Recruitment is a significant concern across the Board and implications on financial plan over and above flexible cover element already been provided for within the Financial Plan.                            In addition to the AfC 4th year tail pressue of £0.435m - assumes no funding support for this.                Implications of the final Public sector pay policy of £0.700m are assumed to be fully funded                                 </t>
  </si>
  <si>
    <t xml:space="preserve">Impact on pay policy to ETC expansion and recovery workforce which are all funded above the baseline                                                                                                                          Endoscopy Mobile Unit assumption on Medical cover provided by Outsourced provider versus in-house WLI remuneration is not achievable.                     </t>
  </si>
  <si>
    <t>HEPMA Business case to be updated, financial assumptions may differ from previously indicated costs provided for within the financial plan</t>
  </si>
  <si>
    <t>NHS Scotland Academy pump priming is assumed within the recovery aspect from a transformaton and redesign aspect to training and recruitment, however the recurring ask of this significant development is yet to be confirmed.</t>
  </si>
  <si>
    <t>Cente for Sustainable delivery, funding not yet received for 2020/21 cost consideration to NHS GJ. Although positive dialogue is in place with SG colleagues and this is not expected to be a risk in terms of funding allocation but key that thi is noted at this stage.</t>
  </si>
  <si>
    <t>Recruitment to remaining workforce required to support the Remobilisation remains challenging, especially within Theatres scrub and key medical specialisms. This may further impact financial assessment within the recovery aspect of the FP if more expensive cover is required to be put in place. In addition othe NHS Scotland Boards support from GJ requires a more fixed approach then was achieved during 2020/21 to ensure maximum capacity achieved.</t>
  </si>
  <si>
    <t xml:space="preserve"> electiive centres - phase 2</t>
  </si>
  <si>
    <t>Water source heat pump</t>
  </si>
  <si>
    <t>elective centre phase 1</t>
  </si>
  <si>
    <t>Phase 2 Capital Outurn may change as the programme continues to progress and there may be unknown elements within the refurbishment process.</t>
  </si>
  <si>
    <t>This remains an unknown consideration from a financial appraisal perspective, nationally and locally all actions are being taken to mitigate risk specificlly around medicines and at risk supplier chains, however at this stage further financial clarity is required as we progress through the new withdrawal process.</t>
  </si>
  <si>
    <t>Colin Neil</t>
  </si>
  <si>
    <t>Colin.Neil@gjnh.scot.nhs.uk</t>
  </si>
  <si>
    <t>0141-951-5199</t>
  </si>
  <si>
    <t>Earmarked recurring plus 1.5%</t>
  </si>
  <si>
    <t>NDC Top slice/ Rempve Dep' to Non-core</t>
  </si>
  <si>
    <t>SLA Top slice, plus Phase 1 marginal and Recovery recurring (transitioning to ETC)</t>
  </si>
  <si>
    <t xml:space="preserve"> Research, DA,SBRI, eHealth leads/other small allocations i.e. IV fluids etc, NHS Scotland Academy</t>
  </si>
  <si>
    <t>CFSD/Eye Unit and Phase 2 pump prime/ NHS Scotland Academy and Recovery recurring (transition to ETC)</t>
  </si>
  <si>
    <t>Core SLA plus Eye Unit Phase 1 expansion, RMP Recovery recurring non-pays (transition to expansion), NHS Academy non-pays</t>
  </si>
  <si>
    <t>Based on recovery plan workforce and non-pay non-recurring implications of planned 2021/22 activity aims. Does not include the Endoscopy Unit as shown separate below, assumes full marginal top slice is utilised and ETC separate for 2021/22 and Boards fully funded or in place to support this accross NHS Scotland.</t>
  </si>
  <si>
    <t>31.03.2021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</si>
</sst>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_-;\-* #,##0.00_-;_-* &quot;-&quot;??_-;_-@_-"/>
    <numFmt numFmtId="164" formatCode="#,##0;[Red]\ \(#,##0\)\ "/>
    <numFmt numFmtId="165" formatCode="#,##0;[Red]\(#,##0\)"/>
    <numFmt numFmtId="166" formatCode="#,##0_ ;[Red]\-#,##0\ "/>
    <numFmt numFmtId="167" formatCode="0.000"/>
    <numFmt numFmtId="168" formatCode="#,##0;[Black]\(#,##0\)"/>
    <numFmt numFmtId="169" formatCode="0.0%"/>
    <numFmt numFmtId="170" formatCode="&quot;£&quot;#,##0.0"/>
    <numFmt numFmtId="171" formatCode="#,##0.00;[Red]\ \(#,##0.00\)\ "/>
    <numFmt numFmtId="172" formatCode="000"/>
    <numFmt numFmtId="173" formatCode="_-* #,##0_-;\-* #,##0_-;_-* &quot;-&quot;??_-;_-@_-"/>
    <numFmt numFmtId="174" formatCode="#,##0.0;[Red]\ \(#,##0.0\)\ "/>
    <numFmt numFmtId="175" formatCode="&quot;£&quot;#,##0.00"/>
  </numFmts>
  <fonts count="71" x14ac:knownFonts="1">
    <font>
      <sz val="10"/>
      <name val="Arial"/>
    </font>
    <font>
      <sz val="11"/>
      <color theme="1"/>
      <name val="Calibri"/>
      <family val="2"/>
      <scheme val="minor"/>
    </font>
    <font>
      <sz val="11"/>
      <color theme="1"/>
      <name val="Calibri"/>
      <family val="2"/>
      <scheme val="minor"/>
    </font>
    <font>
      <sz val="10"/>
      <name val="Arial"/>
      <family val="2"/>
    </font>
    <font>
      <sz val="12"/>
      <name val="Arial"/>
      <family val="2"/>
    </font>
    <font>
      <b/>
      <sz val="12"/>
      <color indexed="9"/>
      <name val="Arial"/>
      <family val="2"/>
    </font>
    <font>
      <sz val="8"/>
      <name val="Arial"/>
      <family val="2"/>
    </font>
    <font>
      <b/>
      <sz val="10"/>
      <name val="Arial"/>
      <family val="2"/>
    </font>
    <font>
      <b/>
      <sz val="10"/>
      <name val="Arial"/>
      <family val="2"/>
    </font>
    <font>
      <sz val="10"/>
      <color indexed="48"/>
      <name val="Arial"/>
      <family val="2"/>
    </font>
    <font>
      <sz val="9"/>
      <name val="Arial"/>
      <family val="2"/>
    </font>
    <font>
      <sz val="10"/>
      <name val="Arial"/>
      <family val="2"/>
    </font>
    <font>
      <sz val="10"/>
      <name val="Arial"/>
      <family val="2"/>
    </font>
    <font>
      <i/>
      <sz val="10"/>
      <name val="Arial"/>
      <family val="2"/>
    </font>
    <font>
      <sz val="10"/>
      <name val="Arial"/>
      <family val="2"/>
    </font>
    <font>
      <sz val="10"/>
      <name val="Arial"/>
      <family val="2"/>
    </font>
    <font>
      <b/>
      <u/>
      <sz val="11"/>
      <color indexed="62"/>
      <name val="Arial"/>
      <family val="2"/>
    </font>
    <font>
      <sz val="10"/>
      <name val="Arial"/>
      <family val="2"/>
    </font>
    <font>
      <sz val="14"/>
      <name val="Arial"/>
      <family val="2"/>
    </font>
    <font>
      <b/>
      <sz val="9"/>
      <name val="Arial"/>
      <family val="2"/>
    </font>
    <font>
      <b/>
      <sz val="10"/>
      <color indexed="63"/>
      <name val="Arial"/>
      <family val="2"/>
    </font>
    <font>
      <b/>
      <sz val="11"/>
      <name val="Arial"/>
      <family val="2"/>
    </font>
    <font>
      <b/>
      <sz val="10"/>
      <color indexed="58"/>
      <name val="Arial"/>
      <family val="2"/>
    </font>
    <font>
      <sz val="10"/>
      <color indexed="58"/>
      <name val="Arial"/>
      <family val="2"/>
    </font>
    <font>
      <sz val="11"/>
      <name val="Arial"/>
      <family val="2"/>
    </font>
    <font>
      <b/>
      <sz val="10"/>
      <color indexed="10"/>
      <name val="Arial"/>
      <family val="2"/>
    </font>
    <font>
      <b/>
      <sz val="11"/>
      <color indexed="58"/>
      <name val="Arial"/>
      <family val="2"/>
    </font>
    <font>
      <b/>
      <sz val="11"/>
      <color indexed="10"/>
      <name val="Arial"/>
      <family val="2"/>
    </font>
    <font>
      <b/>
      <sz val="10.5"/>
      <name val="Arial"/>
      <family val="2"/>
    </font>
    <font>
      <b/>
      <sz val="12"/>
      <name val="Arial"/>
      <family val="2"/>
    </font>
    <font>
      <sz val="10"/>
      <name val="Arial"/>
      <family val="2"/>
    </font>
    <font>
      <b/>
      <sz val="11.5"/>
      <color indexed="58"/>
      <name val="Arial"/>
      <family val="2"/>
    </font>
    <font>
      <sz val="11.5"/>
      <color indexed="58"/>
      <name val="Arial"/>
      <family val="2"/>
    </font>
    <font>
      <i/>
      <sz val="8.5"/>
      <name val="Arial"/>
      <family val="2"/>
    </font>
    <font>
      <b/>
      <i/>
      <sz val="10"/>
      <name val="Arial"/>
      <family val="2"/>
    </font>
    <font>
      <i/>
      <sz val="8"/>
      <name val="Calibri"/>
      <family val="2"/>
    </font>
    <font>
      <b/>
      <sz val="11"/>
      <color indexed="8"/>
      <name val="Arial"/>
      <family val="2"/>
    </font>
    <font>
      <sz val="10"/>
      <color theme="0"/>
      <name val="Arial"/>
      <family val="2"/>
    </font>
    <font>
      <u/>
      <sz val="10"/>
      <color theme="10"/>
      <name val="Arial"/>
      <family val="2"/>
    </font>
    <font>
      <sz val="11"/>
      <color theme="1"/>
      <name val="Calibri"/>
      <family val="2"/>
      <scheme val="minor"/>
    </font>
    <font>
      <b/>
      <sz val="11"/>
      <color theme="1"/>
      <name val="Calibri"/>
      <family val="2"/>
      <scheme val="minor"/>
    </font>
    <font>
      <b/>
      <sz val="10"/>
      <color theme="1" tint="0.499984740745262"/>
      <name val="Arial"/>
      <family val="2"/>
    </font>
    <font>
      <sz val="10"/>
      <color theme="1" tint="0.499984740745262"/>
      <name val="Arial"/>
      <family val="2"/>
    </font>
    <font>
      <b/>
      <sz val="11"/>
      <color theme="1" tint="0.499984740745262"/>
      <name val="Arial"/>
      <family val="2"/>
    </font>
    <font>
      <b/>
      <sz val="10.5"/>
      <color theme="1" tint="0.499984740745262"/>
      <name val="Arial"/>
      <family val="2"/>
    </font>
    <font>
      <b/>
      <i/>
      <sz val="10"/>
      <color rgb="FF7030A0"/>
      <name val="Arial"/>
      <family val="2"/>
    </font>
    <font>
      <sz val="9"/>
      <color theme="1"/>
      <name val="Arial"/>
      <family val="2"/>
    </font>
    <font>
      <b/>
      <sz val="9"/>
      <color theme="0"/>
      <name val="Arial"/>
      <family val="2"/>
    </font>
    <font>
      <b/>
      <sz val="9"/>
      <color theme="1"/>
      <name val="Arial"/>
      <family val="2"/>
    </font>
    <font>
      <b/>
      <sz val="11"/>
      <color indexed="9"/>
      <name val="Arial"/>
      <family val="2"/>
    </font>
    <font>
      <b/>
      <sz val="11"/>
      <color theme="0"/>
      <name val="Arial"/>
      <family val="2"/>
    </font>
    <font>
      <sz val="11"/>
      <color indexed="58"/>
      <name val="Arial"/>
      <family val="2"/>
    </font>
    <font>
      <b/>
      <i/>
      <sz val="11"/>
      <color indexed="8"/>
      <name val="Arial"/>
      <family val="2"/>
    </font>
    <font>
      <b/>
      <sz val="10"/>
      <color theme="0"/>
      <name val="Arial"/>
      <family val="2"/>
    </font>
    <font>
      <sz val="10"/>
      <color theme="1"/>
      <name val="Arial"/>
      <family val="2"/>
    </font>
    <font>
      <sz val="9"/>
      <color theme="0"/>
      <name val="Arial"/>
      <family val="2"/>
    </font>
    <font>
      <i/>
      <sz val="11"/>
      <name val="Arial"/>
      <family val="2"/>
    </font>
    <font>
      <b/>
      <sz val="11"/>
      <color theme="1"/>
      <name val="Arial"/>
      <family val="2"/>
    </font>
    <font>
      <b/>
      <sz val="10"/>
      <color rgb="FFFF0000"/>
      <name val="Arial"/>
      <family val="2"/>
    </font>
    <font>
      <b/>
      <i/>
      <sz val="10.5"/>
      <name val="Arial"/>
      <family val="2"/>
    </font>
    <font>
      <b/>
      <sz val="10"/>
      <color theme="0"/>
      <name val="Arial"/>
      <family val="2"/>
    </font>
    <font>
      <sz val="9"/>
      <name val="Arial"/>
      <family val="2"/>
    </font>
    <font>
      <sz val="9"/>
      <color theme="1"/>
      <name val="Arial"/>
      <family val="2"/>
    </font>
    <font>
      <sz val="10"/>
      <color theme="1" tint="0.499984740745262"/>
      <name val="Arial"/>
      <family val="2"/>
    </font>
    <font>
      <sz val="10"/>
      <color theme="1"/>
      <name val="Arial"/>
      <family val="2"/>
    </font>
    <font>
      <b/>
      <sz val="11"/>
      <color theme="0"/>
      <name val="Calibri"/>
      <family val="2"/>
      <scheme val="minor"/>
    </font>
    <font>
      <b/>
      <i/>
      <sz val="10"/>
      <color rgb="FFFF0000"/>
      <name val="Arial"/>
      <family val="2"/>
    </font>
    <font>
      <b/>
      <i/>
      <sz val="11"/>
      <name val="Arial"/>
      <family val="2"/>
    </font>
    <font>
      <i/>
      <sz val="11"/>
      <color theme="1"/>
      <name val="Calibri"/>
      <family val="2"/>
      <scheme val="minor"/>
    </font>
    <font>
      <sz val="10"/>
      <color indexed="81"/>
      <name val="Tahoma"/>
      <family val="2"/>
    </font>
    <font>
      <b/>
      <sz val="10"/>
      <color theme="1"/>
      <name val="Arial"/>
      <family val="2"/>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indexed="64"/>
      </patternFill>
    </fill>
    <fill>
      <patternFill patternType="solid">
        <fgColor rgb="FF002060"/>
        <bgColor indexed="64"/>
      </patternFill>
    </fill>
    <fill>
      <patternFill patternType="solid">
        <fgColor theme="3" tint="0.79998168889431442"/>
        <bgColor indexed="64"/>
      </patternFill>
    </fill>
    <fill>
      <patternFill patternType="solid">
        <fgColor theme="0"/>
        <bgColor theme="4"/>
      </patternFill>
    </fill>
    <fill>
      <patternFill patternType="solid">
        <fgColor theme="5" tint="0.79998168889431442"/>
        <bgColor indexed="64"/>
      </patternFill>
    </fill>
    <fill>
      <patternFill patternType="solid">
        <fgColor theme="4" tint="0.79998168889431442"/>
        <bgColor theme="4" tint="0.79998168889431442"/>
      </patternFill>
    </fill>
    <fill>
      <patternFill patternType="solid">
        <fgColor rgb="FFA5A5A5"/>
      </patternFill>
    </fill>
    <fill>
      <patternFill patternType="solid">
        <fgColor theme="0" tint="-0.14999847407452621"/>
        <bgColor indexed="64"/>
      </patternFill>
    </fill>
  </fills>
  <borders count="60">
    <border>
      <left/>
      <right/>
      <top/>
      <bottom/>
      <diagonal/>
    </border>
    <border>
      <left style="medium">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dotted">
        <color indexed="64"/>
      </top>
      <bottom style="dotted">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hair">
        <color indexed="64"/>
      </bottom>
      <diagonal/>
    </border>
    <border>
      <left/>
      <right style="thin">
        <color indexed="64"/>
      </right>
      <top style="dotted">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theme="4" tint="0.39997558519241921"/>
      </top>
      <bottom style="thin">
        <color theme="4" tint="0.39997558519241921"/>
      </bottom>
      <diagonal/>
    </border>
    <border>
      <left style="thin">
        <color indexed="64"/>
      </left>
      <right style="thin">
        <color indexed="64"/>
      </right>
      <top style="dotted">
        <color indexed="64"/>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medium">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diagonal/>
    </border>
    <border>
      <left style="thin">
        <color indexed="64"/>
      </left>
      <right style="thin">
        <color indexed="64"/>
      </right>
      <top/>
      <bottom style="thin">
        <color theme="4" tint="0.39997558519241921"/>
      </bottom>
      <diagonal/>
    </border>
    <border>
      <left style="double">
        <color rgb="FF3F3F3F"/>
      </left>
      <right style="double">
        <color rgb="FF3F3F3F"/>
      </right>
      <top style="double">
        <color rgb="FF3F3F3F"/>
      </top>
      <bottom style="double">
        <color rgb="FF3F3F3F"/>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style="medium">
        <color indexed="64"/>
      </left>
      <right/>
      <top/>
      <bottom style="thin">
        <color theme="4" tint="0.39997558519241921"/>
      </bottom>
      <diagonal/>
    </border>
    <border>
      <left style="thin">
        <color indexed="64"/>
      </left>
      <right/>
      <top/>
      <bottom style="thin">
        <color theme="4" tint="0.39997558519241921"/>
      </bottom>
      <diagonal/>
    </border>
    <border>
      <left style="thin">
        <color indexed="64"/>
      </left>
      <right style="medium">
        <color indexed="64"/>
      </right>
      <top style="dotted">
        <color indexed="64"/>
      </top>
      <bottom style="thin">
        <color theme="4" tint="0.39997558519241921"/>
      </bottom>
      <diagonal/>
    </border>
  </borders>
  <cellStyleXfs count="14">
    <xf numFmtId="0" fontId="0" fillId="0" borderId="0"/>
    <xf numFmtId="43" fontId="3" fillId="0" borderId="0" applyFont="0" applyFill="0" applyBorder="0" applyAlignment="0" applyProtection="0"/>
    <xf numFmtId="43" fontId="3" fillId="0" borderId="0" applyFont="0" applyFill="0" applyBorder="0" applyAlignment="0" applyProtection="0"/>
    <xf numFmtId="0" fontId="38" fillId="0" borderId="0" applyNumberFormat="0" applyFill="0" applyBorder="0" applyAlignment="0" applyProtection="0">
      <alignment vertical="top"/>
      <protection locked="0"/>
    </xf>
    <xf numFmtId="0" fontId="39" fillId="0" borderId="0"/>
    <xf numFmtId="0" fontId="11" fillId="0" borderId="0"/>
    <xf numFmtId="9" fontId="3" fillId="0" borderId="0" applyFont="0" applyFill="0" applyBorder="0" applyAlignment="0" applyProtection="0"/>
    <xf numFmtId="9" fontId="39" fillId="0" borderId="0" applyFont="0" applyFill="0" applyBorder="0" applyAlignment="0" applyProtection="0"/>
    <xf numFmtId="0" fontId="2" fillId="0" borderId="0"/>
    <xf numFmtId="43" fontId="2" fillId="0" borderId="0" applyFont="0" applyFill="0" applyBorder="0" applyAlignment="0" applyProtection="0"/>
    <xf numFmtId="0" fontId="65" fillId="16" borderId="54" applyNumberFormat="0" applyAlignment="0" applyProtection="0"/>
    <xf numFmtId="0" fontId="1" fillId="0" borderId="0"/>
    <xf numFmtId="0" fontId="3" fillId="0" borderId="0"/>
    <xf numFmtId="9" fontId="1" fillId="0" borderId="0" applyFont="0" applyFill="0" applyBorder="0" applyAlignment="0" applyProtection="0"/>
  </cellStyleXfs>
  <cellXfs count="757">
    <xf numFmtId="0" fontId="0" fillId="0" borderId="0" xfId="0"/>
    <xf numFmtId="166" fontId="10" fillId="2" borderId="1" xfId="0" applyNumberFormat="1" applyFont="1" applyFill="1" applyBorder="1" applyProtection="1"/>
    <xf numFmtId="164" fontId="11" fillId="2" borderId="0" xfId="0" applyNumberFormat="1" applyFont="1" applyFill="1" applyBorder="1" applyAlignment="1" applyProtection="1">
      <alignment horizontal="center"/>
    </xf>
    <xf numFmtId="165" fontId="7" fillId="2" borderId="2" xfId="0" applyNumberFormat="1" applyFont="1" applyFill="1" applyBorder="1" applyAlignment="1" applyProtection="1">
      <alignment horizontal="center"/>
    </xf>
    <xf numFmtId="2" fontId="10" fillId="2" borderId="1" xfId="1" applyNumberFormat="1" applyFont="1" applyFill="1" applyBorder="1" applyAlignment="1" applyProtection="1">
      <alignment horizontal="center"/>
    </xf>
    <xf numFmtId="165" fontId="8" fillId="2" borderId="3" xfId="0" applyNumberFormat="1" applyFont="1" applyFill="1" applyBorder="1" applyAlignment="1" applyProtection="1">
      <alignment horizontal="center"/>
    </xf>
    <xf numFmtId="165" fontId="13" fillId="2" borderId="0" xfId="0" applyNumberFormat="1" applyFont="1" applyFill="1" applyBorder="1" applyProtection="1"/>
    <xf numFmtId="165" fontId="8" fillId="2" borderId="5" xfId="0" applyNumberFormat="1" applyFont="1" applyFill="1" applyBorder="1" applyAlignment="1" applyProtection="1">
      <alignment horizontal="center"/>
    </xf>
    <xf numFmtId="165" fontId="7" fillId="2" borderId="6" xfId="0" applyNumberFormat="1" applyFont="1" applyFill="1" applyBorder="1" applyAlignment="1" applyProtection="1">
      <alignment horizontal="center"/>
    </xf>
    <xf numFmtId="165" fontId="7" fillId="2" borderId="6" xfId="0" applyNumberFormat="1" applyFont="1" applyFill="1" applyBorder="1" applyProtection="1"/>
    <xf numFmtId="164" fontId="17" fillId="2" borderId="0" xfId="0" applyNumberFormat="1" applyFont="1" applyFill="1" applyBorder="1" applyAlignment="1" applyProtection="1">
      <alignment horizontal="center"/>
    </xf>
    <xf numFmtId="164" fontId="14" fillId="2" borderId="0" xfId="0" applyNumberFormat="1" applyFont="1" applyFill="1" applyBorder="1" applyAlignment="1" applyProtection="1">
      <alignment horizontal="center"/>
    </xf>
    <xf numFmtId="0" fontId="0" fillId="0" borderId="0" xfId="0" applyFont="1" applyFill="1" applyBorder="1" applyProtection="1"/>
    <xf numFmtId="0" fontId="0" fillId="0" borderId="0" xfId="0" applyFill="1" applyBorder="1" applyProtection="1"/>
    <xf numFmtId="165" fontId="8" fillId="0" borderId="3" xfId="0" applyNumberFormat="1" applyFont="1" applyFill="1" applyBorder="1" applyAlignment="1" applyProtection="1">
      <alignment horizontal="center"/>
    </xf>
    <xf numFmtId="0" fontId="11" fillId="0" borderId="0" xfId="0" applyFont="1" applyProtection="1"/>
    <xf numFmtId="0" fontId="14" fillId="0" borderId="0" xfId="0" applyFont="1" applyProtection="1"/>
    <xf numFmtId="0" fontId="3" fillId="2" borderId="7" xfId="0" applyFont="1" applyFill="1" applyBorder="1" applyAlignment="1" applyProtection="1">
      <alignment horizontal="center"/>
    </xf>
    <xf numFmtId="164" fontId="3" fillId="2" borderId="7" xfId="0" applyNumberFormat="1" applyFont="1" applyFill="1" applyBorder="1" applyProtection="1"/>
    <xf numFmtId="164" fontId="3" fillId="2" borderId="7" xfId="0" applyNumberFormat="1" applyFont="1" applyFill="1" applyBorder="1" applyAlignment="1" applyProtection="1">
      <alignment horizontal="center"/>
    </xf>
    <xf numFmtId="0" fontId="3" fillId="2" borderId="8" xfId="0" applyFont="1" applyFill="1" applyBorder="1" applyProtection="1"/>
    <xf numFmtId="0" fontId="3" fillId="0" borderId="0" xfId="0" applyFont="1" applyProtection="1"/>
    <xf numFmtId="0" fontId="12" fillId="2" borderId="9" xfId="0" applyFont="1" applyFill="1" applyBorder="1" applyProtection="1"/>
    <xf numFmtId="0" fontId="12" fillId="0" borderId="0" xfId="0" applyFont="1" applyProtection="1"/>
    <xf numFmtId="0" fontId="11" fillId="2" borderId="0" xfId="0" applyFont="1" applyFill="1" applyBorder="1" applyAlignment="1" applyProtection="1">
      <alignment horizontal="center"/>
    </xf>
    <xf numFmtId="0" fontId="11" fillId="2" borderId="9" xfId="0" applyFont="1" applyFill="1" applyBorder="1" applyProtection="1"/>
    <xf numFmtId="164" fontId="7" fillId="2" borderId="0" xfId="0" applyNumberFormat="1" applyFont="1" applyFill="1" applyBorder="1" applyProtection="1"/>
    <xf numFmtId="0" fontId="13" fillId="2" borderId="9" xfId="0" applyFont="1" applyFill="1" applyBorder="1" applyProtection="1"/>
    <xf numFmtId="0" fontId="11" fillId="0" borderId="0" xfId="0" applyFont="1" applyFill="1" applyProtection="1"/>
    <xf numFmtId="0" fontId="7" fillId="2" borderId="9" xfId="0" applyFont="1" applyFill="1" applyBorder="1" applyProtection="1"/>
    <xf numFmtId="49" fontId="11" fillId="2" borderId="6" xfId="1" applyNumberFormat="1" applyFont="1" applyFill="1" applyBorder="1" applyAlignment="1" applyProtection="1">
      <alignment horizontal="center"/>
    </xf>
    <xf numFmtId="164" fontId="11" fillId="2" borderId="6" xfId="0" applyNumberFormat="1" applyFont="1" applyFill="1" applyBorder="1" applyProtection="1"/>
    <xf numFmtId="164" fontId="11" fillId="2" borderId="6" xfId="0" applyNumberFormat="1" applyFont="1" applyFill="1" applyBorder="1" applyAlignment="1" applyProtection="1">
      <alignment horizontal="center"/>
    </xf>
    <xf numFmtId="0" fontId="11" fillId="2" borderId="10" xfId="0" applyFont="1" applyFill="1" applyBorder="1" applyProtection="1"/>
    <xf numFmtId="0" fontId="0" fillId="0" borderId="0" xfId="0" applyProtection="1"/>
    <xf numFmtId="0" fontId="3" fillId="2" borderId="7" xfId="0" applyFont="1" applyFill="1" applyBorder="1" applyProtection="1"/>
    <xf numFmtId="0" fontId="11" fillId="0" borderId="0" xfId="0" applyFont="1" applyAlignment="1" applyProtection="1">
      <alignment horizontal="center"/>
    </xf>
    <xf numFmtId="166" fontId="10" fillId="0" borderId="0" xfId="0" applyNumberFormat="1" applyFont="1" applyProtection="1"/>
    <xf numFmtId="166" fontId="4" fillId="0" borderId="0" xfId="0" applyNumberFormat="1" applyFont="1" applyAlignment="1" applyProtection="1">
      <alignment horizontal="left"/>
    </xf>
    <xf numFmtId="166" fontId="4" fillId="0" borderId="0" xfId="0" applyNumberFormat="1" applyFont="1" applyAlignment="1" applyProtection="1">
      <alignment horizontal="center"/>
    </xf>
    <xf numFmtId="166" fontId="4" fillId="0" borderId="0" xfId="0" applyNumberFormat="1" applyFont="1" applyProtection="1"/>
    <xf numFmtId="166" fontId="10" fillId="2" borderId="11" xfId="0" applyNumberFormat="1" applyFont="1" applyFill="1" applyBorder="1" applyProtection="1"/>
    <xf numFmtId="166" fontId="3" fillId="2" borderId="7" xfId="0" applyNumberFormat="1" applyFont="1" applyFill="1" applyBorder="1" applyAlignment="1" applyProtection="1">
      <alignment horizontal="left"/>
    </xf>
    <xf numFmtId="166" fontId="3" fillId="2" borderId="7" xfId="0" applyNumberFormat="1" applyFont="1" applyFill="1" applyBorder="1" applyAlignment="1" applyProtection="1">
      <alignment horizontal="center"/>
    </xf>
    <xf numFmtId="166" fontId="3" fillId="2" borderId="7" xfId="0" applyNumberFormat="1" applyFont="1" applyFill="1" applyBorder="1" applyProtection="1"/>
    <xf numFmtId="166" fontId="3" fillId="2" borderId="8" xfId="0" applyNumberFormat="1" applyFont="1" applyFill="1" applyBorder="1" applyProtection="1"/>
    <xf numFmtId="166" fontId="12" fillId="2" borderId="9" xfId="0" applyNumberFormat="1" applyFont="1" applyFill="1" applyBorder="1" applyProtection="1"/>
    <xf numFmtId="166" fontId="11" fillId="2" borderId="0" xfId="0" applyNumberFormat="1" applyFont="1" applyFill="1" applyBorder="1" applyAlignment="1" applyProtection="1">
      <alignment horizontal="left"/>
    </xf>
    <xf numFmtId="166" fontId="11" fillId="2" borderId="0" xfId="0" applyNumberFormat="1" applyFont="1" applyFill="1" applyBorder="1" applyAlignment="1" applyProtection="1">
      <alignment horizontal="center"/>
    </xf>
    <xf numFmtId="166" fontId="11" fillId="2" borderId="0" xfId="0" applyNumberFormat="1" applyFont="1" applyFill="1" applyBorder="1" applyProtection="1"/>
    <xf numFmtId="166" fontId="4" fillId="0" borderId="0" xfId="0" applyNumberFormat="1" applyFont="1" applyAlignment="1" applyProtection="1"/>
    <xf numFmtId="166" fontId="4" fillId="2" borderId="0" xfId="0" applyNumberFormat="1" applyFont="1" applyFill="1" applyBorder="1" applyAlignment="1" applyProtection="1">
      <alignment horizontal="center"/>
    </xf>
    <xf numFmtId="166" fontId="4" fillId="0" borderId="0" xfId="0" applyNumberFormat="1" applyFont="1" applyBorder="1" applyAlignment="1" applyProtection="1">
      <alignment horizontal="center"/>
    </xf>
    <xf numFmtId="166" fontId="4" fillId="0" borderId="0" xfId="0" applyNumberFormat="1" applyFont="1" applyBorder="1" applyProtection="1"/>
    <xf numFmtId="0" fontId="9" fillId="2" borderId="7" xfId="0" applyFont="1" applyFill="1" applyBorder="1" applyAlignment="1" applyProtection="1">
      <alignment horizontal="center"/>
    </xf>
    <xf numFmtId="0" fontId="9" fillId="2" borderId="7" xfId="0" applyFont="1" applyFill="1" applyBorder="1" applyProtection="1"/>
    <xf numFmtId="0" fontId="9" fillId="2" borderId="8" xfId="0" applyFont="1" applyFill="1" applyBorder="1" applyProtection="1"/>
    <xf numFmtId="0" fontId="11" fillId="2" borderId="0" xfId="0" applyFont="1" applyFill="1" applyBorder="1" applyAlignment="1" applyProtection="1"/>
    <xf numFmtId="0" fontId="18" fillId="0" borderId="0" xfId="0" applyFont="1" applyAlignment="1" applyProtection="1">
      <alignment horizontal="center"/>
    </xf>
    <xf numFmtId="0" fontId="10" fillId="0" borderId="0" xfId="0" applyFont="1" applyProtection="1"/>
    <xf numFmtId="165" fontId="12" fillId="2" borderId="9" xfId="0" applyNumberFormat="1" applyFont="1" applyFill="1" applyBorder="1" applyProtection="1"/>
    <xf numFmtId="165" fontId="11" fillId="2" borderId="9" xfId="0" applyNumberFormat="1" applyFont="1" applyFill="1" applyBorder="1" applyProtection="1"/>
    <xf numFmtId="165" fontId="11" fillId="2" borderId="0" xfId="0" applyNumberFormat="1" applyFont="1" applyFill="1" applyBorder="1" applyAlignment="1" applyProtection="1">
      <alignment horizontal="center"/>
    </xf>
    <xf numFmtId="165" fontId="16" fillId="2" borderId="3" xfId="0" applyNumberFormat="1" applyFont="1" applyFill="1" applyBorder="1" applyProtection="1"/>
    <xf numFmtId="165" fontId="21" fillId="2" borderId="5" xfId="0" applyNumberFormat="1" applyFont="1" applyFill="1" applyBorder="1" applyProtection="1"/>
    <xf numFmtId="165" fontId="15" fillId="2" borderId="9" xfId="0" applyNumberFormat="1" applyFont="1" applyFill="1" applyBorder="1" applyProtection="1"/>
    <xf numFmtId="165" fontId="13" fillId="2" borderId="9" xfId="0" applyNumberFormat="1" applyFont="1" applyFill="1" applyBorder="1" applyProtection="1"/>
    <xf numFmtId="165" fontId="13" fillId="2" borderId="0" xfId="0" applyNumberFormat="1" applyFont="1" applyFill="1" applyBorder="1" applyAlignment="1" applyProtection="1">
      <alignment horizontal="center"/>
    </xf>
    <xf numFmtId="165" fontId="7" fillId="2" borderId="9" xfId="0" applyNumberFormat="1" applyFont="1" applyFill="1" applyBorder="1" applyProtection="1"/>
    <xf numFmtId="165" fontId="7" fillId="2" borderId="10" xfId="0" applyNumberFormat="1" applyFont="1" applyFill="1" applyBorder="1" applyProtection="1"/>
    <xf numFmtId="0" fontId="10" fillId="2" borderId="11" xfId="0" applyFont="1" applyFill="1" applyBorder="1" applyAlignment="1" applyProtection="1">
      <alignment horizontal="center"/>
    </xf>
    <xf numFmtId="0" fontId="10" fillId="2" borderId="1" xfId="0" applyFont="1" applyFill="1" applyBorder="1" applyAlignment="1" applyProtection="1">
      <alignment horizontal="center"/>
    </xf>
    <xf numFmtId="49" fontId="10" fillId="2" borderId="1" xfId="0" applyNumberFormat="1" applyFont="1" applyFill="1" applyBorder="1" applyAlignment="1" applyProtection="1">
      <alignment horizontal="center"/>
    </xf>
    <xf numFmtId="2" fontId="10" fillId="2" borderId="1" xfId="0" applyNumberFormat="1" applyFont="1" applyFill="1" applyBorder="1" applyAlignment="1" applyProtection="1">
      <alignment horizontal="center"/>
    </xf>
    <xf numFmtId="0" fontId="19" fillId="2" borderId="12" xfId="0" applyFont="1" applyFill="1" applyBorder="1" applyAlignment="1" applyProtection="1">
      <alignment horizontal="center"/>
    </xf>
    <xf numFmtId="2" fontId="10" fillId="0" borderId="0" xfId="0" applyNumberFormat="1" applyFont="1" applyAlignment="1" applyProtection="1">
      <alignment horizontal="center"/>
    </xf>
    <xf numFmtId="2" fontId="10" fillId="2" borderId="11" xfId="0" applyNumberFormat="1" applyFont="1" applyFill="1" applyBorder="1" applyAlignment="1" applyProtection="1">
      <alignment horizontal="center"/>
    </xf>
    <xf numFmtId="2" fontId="10" fillId="2" borderId="12" xfId="0" applyNumberFormat="1" applyFont="1" applyFill="1" applyBorder="1" applyAlignment="1" applyProtection="1">
      <alignment horizontal="center"/>
    </xf>
    <xf numFmtId="167" fontId="10" fillId="2" borderId="1" xfId="0" applyNumberFormat="1" applyFont="1" applyFill="1" applyBorder="1" applyAlignment="1" applyProtection="1">
      <alignment horizontal="center"/>
    </xf>
    <xf numFmtId="167" fontId="10" fillId="2" borderId="12" xfId="0" applyNumberFormat="1" applyFont="1" applyFill="1" applyBorder="1" applyAlignment="1" applyProtection="1">
      <alignment horizontal="center"/>
    </xf>
    <xf numFmtId="2" fontId="10" fillId="0" borderId="1" xfId="0" applyNumberFormat="1" applyFont="1" applyFill="1" applyBorder="1" applyAlignment="1" applyProtection="1">
      <alignment horizontal="center"/>
    </xf>
    <xf numFmtId="0" fontId="11" fillId="0" borderId="9" xfId="0" applyFont="1" applyFill="1" applyBorder="1" applyProtection="1"/>
    <xf numFmtId="165" fontId="20" fillId="0" borderId="3" xfId="0" applyNumberFormat="1" applyFont="1" applyFill="1" applyBorder="1" applyAlignment="1" applyProtection="1">
      <alignment horizontal="center" vertical="center" wrapText="1"/>
    </xf>
    <xf numFmtId="0" fontId="22" fillId="2" borderId="3" xfId="0" applyFont="1" applyFill="1" applyBorder="1" applyAlignment="1" applyProtection="1">
      <alignment horizontal="center" vertical="center" wrapText="1"/>
    </xf>
    <xf numFmtId="0" fontId="13" fillId="0" borderId="9" xfId="0" applyFont="1" applyFill="1" applyBorder="1" applyProtection="1"/>
    <xf numFmtId="0" fontId="14" fillId="0" borderId="0" xfId="0" applyFont="1" applyFill="1" applyProtection="1"/>
    <xf numFmtId="0" fontId="0" fillId="3" borderId="12" xfId="0" applyFill="1" applyBorder="1"/>
    <xf numFmtId="0" fontId="0" fillId="3" borderId="6" xfId="0" applyFill="1" applyBorder="1"/>
    <xf numFmtId="0" fontId="0" fillId="3" borderId="10" xfId="0" applyFill="1" applyBorder="1"/>
    <xf numFmtId="165" fontId="21" fillId="2" borderId="13" xfId="0" applyNumberFormat="1" applyFont="1" applyFill="1" applyBorder="1" applyProtection="1"/>
    <xf numFmtId="0" fontId="37" fillId="0" borderId="0" xfId="0" applyFont="1" applyProtection="1"/>
    <xf numFmtId="0" fontId="11" fillId="3" borderId="9" xfId="0" applyFont="1" applyFill="1" applyBorder="1" applyProtection="1"/>
    <xf numFmtId="0" fontId="7" fillId="0" borderId="0" xfId="0" applyFont="1" applyFill="1" applyProtection="1"/>
    <xf numFmtId="0" fontId="7" fillId="0" borderId="0" xfId="0" applyFont="1" applyProtection="1"/>
    <xf numFmtId="0" fontId="7" fillId="3" borderId="9" xfId="0" applyFont="1" applyFill="1" applyBorder="1" applyProtection="1"/>
    <xf numFmtId="0" fontId="7" fillId="3" borderId="0" xfId="0" applyFont="1" applyFill="1" applyProtection="1"/>
    <xf numFmtId="164" fontId="11" fillId="4" borderId="15" xfId="0" applyNumberFormat="1" applyFont="1" applyFill="1" applyBorder="1" applyAlignment="1" applyProtection="1">
      <alignment horizontal="center"/>
      <protection locked="0"/>
    </xf>
    <xf numFmtId="164" fontId="11" fillId="4" borderId="16" xfId="0" applyNumberFormat="1" applyFont="1" applyFill="1" applyBorder="1" applyAlignment="1" applyProtection="1">
      <alignment horizontal="center"/>
      <protection locked="0"/>
    </xf>
    <xf numFmtId="164" fontId="11" fillId="4" borderId="17" xfId="0" applyNumberFormat="1" applyFont="1" applyFill="1" applyBorder="1" applyAlignment="1" applyProtection="1">
      <alignment horizontal="center"/>
      <protection locked="0"/>
    </xf>
    <xf numFmtId="165" fontId="11" fillId="4" borderId="18" xfId="0" applyNumberFormat="1" applyFont="1" applyFill="1" applyBorder="1" applyAlignment="1" applyProtection="1">
      <alignment horizontal="center"/>
      <protection locked="0"/>
    </xf>
    <xf numFmtId="165" fontId="11" fillId="4" borderId="4" xfId="0" applyNumberFormat="1" applyFont="1" applyFill="1" applyBorder="1" applyAlignment="1" applyProtection="1">
      <alignment horizontal="center"/>
      <protection locked="0"/>
    </xf>
    <xf numFmtId="165" fontId="11" fillId="2" borderId="19" xfId="0" applyNumberFormat="1" applyFont="1" applyFill="1" applyBorder="1" applyAlignment="1" applyProtection="1">
      <alignment horizontal="left"/>
    </xf>
    <xf numFmtId="165" fontId="11" fillId="2" borderId="4" xfId="0" applyNumberFormat="1" applyFont="1" applyFill="1" applyBorder="1" applyAlignment="1" applyProtection="1">
      <alignment horizontal="left"/>
    </xf>
    <xf numFmtId="0" fontId="11" fillId="4" borderId="3" xfId="0" applyFont="1" applyFill="1" applyBorder="1" applyAlignment="1" applyProtection="1">
      <alignment horizontal="center"/>
      <protection locked="0"/>
    </xf>
    <xf numFmtId="164" fontId="11" fillId="4" borderId="20" xfId="0" applyNumberFormat="1" applyFont="1" applyFill="1" applyBorder="1" applyAlignment="1" applyProtection="1">
      <alignment horizontal="center"/>
      <protection locked="0"/>
    </xf>
    <xf numFmtId="0" fontId="0" fillId="0" borderId="6" xfId="0" applyBorder="1" applyAlignment="1" applyProtection="1"/>
    <xf numFmtId="14" fontId="11" fillId="3" borderId="3" xfId="0" applyNumberFormat="1" applyFont="1" applyFill="1" applyBorder="1" applyAlignment="1" applyProtection="1">
      <alignment horizontal="center" vertical="center"/>
      <protection locked="0"/>
    </xf>
    <xf numFmtId="164" fontId="22" fillId="0" borderId="5" xfId="0" applyNumberFormat="1" applyFont="1" applyFill="1" applyBorder="1" applyAlignment="1" applyProtection="1">
      <alignment horizontal="center" vertical="center" wrapText="1"/>
    </xf>
    <xf numFmtId="164" fontId="22" fillId="0" borderId="3" xfId="0" applyNumberFormat="1" applyFont="1" applyFill="1" applyBorder="1" applyAlignment="1" applyProtection="1">
      <alignment horizontal="center" vertical="center" wrapText="1"/>
    </xf>
    <xf numFmtId="166" fontId="4" fillId="2" borderId="7" xfId="0" applyNumberFormat="1" applyFont="1" applyFill="1" applyBorder="1" applyProtection="1"/>
    <xf numFmtId="166" fontId="4" fillId="2" borderId="0" xfId="0" applyNumberFormat="1" applyFont="1" applyFill="1" applyBorder="1" applyProtection="1"/>
    <xf numFmtId="166" fontId="4" fillId="2" borderId="0" xfId="0" applyNumberFormat="1" applyFont="1" applyFill="1" applyBorder="1" applyAlignment="1" applyProtection="1"/>
    <xf numFmtId="166" fontId="4" fillId="0" borderId="0" xfId="0" applyNumberFormat="1" applyFont="1" applyFill="1" applyBorder="1" applyProtection="1"/>
    <xf numFmtId="166" fontId="4" fillId="0" borderId="0" xfId="0" applyNumberFormat="1" applyFont="1" applyBorder="1" applyAlignment="1" applyProtection="1"/>
    <xf numFmtId="166" fontId="4" fillId="0" borderId="7" xfId="0" applyNumberFormat="1" applyFont="1" applyBorder="1" applyProtection="1"/>
    <xf numFmtId="166" fontId="4" fillId="3" borderId="8" xfId="0" applyNumberFormat="1" applyFont="1" applyFill="1" applyBorder="1" applyProtection="1"/>
    <xf numFmtId="166" fontId="4" fillId="3" borderId="9" xfId="0" applyNumberFormat="1" applyFont="1" applyFill="1" applyBorder="1" applyProtection="1"/>
    <xf numFmtId="166" fontId="4" fillId="3" borderId="9" xfId="0" applyNumberFormat="1" applyFont="1" applyFill="1" applyBorder="1" applyAlignment="1" applyProtection="1"/>
    <xf numFmtId="166" fontId="4" fillId="3" borderId="10" xfId="0" applyNumberFormat="1" applyFont="1" applyFill="1" applyBorder="1" applyProtection="1"/>
    <xf numFmtId="166" fontId="10" fillId="3" borderId="1" xfId="0" applyNumberFormat="1" applyFont="1" applyFill="1" applyBorder="1" applyProtection="1"/>
    <xf numFmtId="166" fontId="4" fillId="3" borderId="0" xfId="0" applyNumberFormat="1" applyFont="1" applyFill="1" applyBorder="1" applyAlignment="1" applyProtection="1">
      <alignment horizontal="left"/>
    </xf>
    <xf numFmtId="166" fontId="4" fillId="3" borderId="0" xfId="0" applyNumberFormat="1" applyFont="1" applyFill="1" applyBorder="1" applyAlignment="1" applyProtection="1">
      <alignment horizontal="center"/>
    </xf>
    <xf numFmtId="166" fontId="4" fillId="3" borderId="0" xfId="0" applyNumberFormat="1" applyFont="1" applyFill="1" applyBorder="1" applyProtection="1"/>
    <xf numFmtId="166" fontId="10" fillId="3" borderId="12" xfId="0" applyNumberFormat="1" applyFont="1" applyFill="1" applyBorder="1" applyProtection="1"/>
    <xf numFmtId="166" fontId="4" fillId="3" borderId="6" xfId="0" applyNumberFormat="1" applyFont="1" applyFill="1" applyBorder="1" applyAlignment="1" applyProtection="1">
      <alignment horizontal="left"/>
    </xf>
    <xf numFmtId="166" fontId="4" fillId="3" borderId="6" xfId="0" applyNumberFormat="1" applyFont="1" applyFill="1" applyBorder="1" applyAlignment="1" applyProtection="1">
      <alignment horizontal="center"/>
    </xf>
    <xf numFmtId="166" fontId="4" fillId="3" borderId="6" xfId="0" applyNumberFormat="1" applyFont="1" applyFill="1" applyBorder="1" applyProtection="1"/>
    <xf numFmtId="17" fontId="11" fillId="2" borderId="21" xfId="0" applyNumberFormat="1" applyFont="1" applyFill="1" applyBorder="1" applyAlignment="1" applyProtection="1">
      <alignment horizontal="left" indent="1"/>
    </xf>
    <xf numFmtId="17" fontId="11" fillId="2" borderId="22" xfId="0" applyNumberFormat="1" applyFont="1" applyFill="1" applyBorder="1" applyAlignment="1" applyProtection="1">
      <alignment horizontal="left" indent="1"/>
    </xf>
    <xf numFmtId="17" fontId="11" fillId="2" borderId="16" xfId="0" applyNumberFormat="1" applyFont="1" applyFill="1" applyBorder="1" applyAlignment="1" applyProtection="1">
      <alignment horizontal="left" indent="1"/>
    </xf>
    <xf numFmtId="17" fontId="11" fillId="2" borderId="23" xfId="0" applyNumberFormat="1" applyFont="1" applyFill="1" applyBorder="1" applyAlignment="1" applyProtection="1">
      <alignment horizontal="left" indent="1"/>
    </xf>
    <xf numFmtId="164" fontId="11" fillId="4" borderId="14" xfId="0" applyNumberFormat="1" applyFont="1" applyFill="1" applyBorder="1" applyAlignment="1" applyProtection="1">
      <alignment horizontal="center"/>
      <protection locked="0"/>
    </xf>
    <xf numFmtId="164" fontId="17" fillId="3" borderId="3" xfId="0" applyNumberFormat="1" applyFont="1" applyFill="1" applyBorder="1" applyAlignment="1" applyProtection="1">
      <alignment horizontal="center"/>
    </xf>
    <xf numFmtId="164" fontId="11" fillId="2" borderId="3" xfId="0" applyNumberFormat="1" applyFont="1" applyFill="1" applyBorder="1" applyAlignment="1" applyProtection="1">
      <alignment horizontal="center"/>
    </xf>
    <xf numFmtId="164" fontId="7" fillId="2" borderId="18" xfId="0" applyNumberFormat="1" applyFont="1" applyFill="1" applyBorder="1" applyAlignment="1" applyProtection="1">
      <alignment horizontal="center" vertical="center"/>
    </xf>
    <xf numFmtId="166" fontId="22" fillId="2" borderId="23" xfId="0" applyNumberFormat="1" applyFont="1" applyFill="1" applyBorder="1" applyAlignment="1" applyProtection="1">
      <alignment horizontal="left" vertical="center" wrapText="1"/>
    </xf>
    <xf numFmtId="167" fontId="10" fillId="2" borderId="11" xfId="0" applyNumberFormat="1" applyFont="1" applyFill="1" applyBorder="1" applyAlignment="1" applyProtection="1">
      <alignment horizontal="center"/>
    </xf>
    <xf numFmtId="165" fontId="11" fillId="2" borderId="7" xfId="0" applyNumberFormat="1" applyFont="1" applyFill="1" applyBorder="1" applyAlignment="1" applyProtection="1">
      <alignment horizontal="center"/>
    </xf>
    <xf numFmtId="165" fontId="11" fillId="2" borderId="7" xfId="0" applyNumberFormat="1" applyFont="1" applyFill="1" applyBorder="1" applyProtection="1"/>
    <xf numFmtId="165" fontId="11" fillId="2" borderId="8" xfId="0" applyNumberFormat="1" applyFont="1" applyFill="1" applyBorder="1" applyProtection="1"/>
    <xf numFmtId="165" fontId="7" fillId="2" borderId="9" xfId="0" applyNumberFormat="1" applyFont="1" applyFill="1" applyBorder="1" applyAlignment="1" applyProtection="1"/>
    <xf numFmtId="165" fontId="7" fillId="2" borderId="3" xfId="0" applyNumberFormat="1" applyFont="1" applyFill="1" applyBorder="1" applyProtection="1"/>
    <xf numFmtId="165" fontId="7" fillId="2" borderId="3" xfId="0" applyNumberFormat="1" applyFont="1" applyFill="1" applyBorder="1" applyAlignment="1" applyProtection="1">
      <alignment horizontal="center"/>
    </xf>
    <xf numFmtId="165" fontId="7" fillId="2" borderId="18" xfId="0" applyNumberFormat="1" applyFont="1" applyFill="1" applyBorder="1" applyProtection="1"/>
    <xf numFmtId="165" fontId="7" fillId="2" borderId="24" xfId="0" applyNumberFormat="1" applyFont="1" applyFill="1" applyBorder="1" applyAlignment="1" applyProtection="1">
      <alignment horizontal="center"/>
    </xf>
    <xf numFmtId="165" fontId="7" fillId="2" borderId="0" xfId="0" applyNumberFormat="1" applyFont="1" applyFill="1" applyBorder="1" applyAlignment="1" applyProtection="1">
      <alignment horizontal="center"/>
    </xf>
    <xf numFmtId="165" fontId="7" fillId="2" borderId="0" xfId="0" applyNumberFormat="1" applyFont="1" applyFill="1" applyBorder="1" applyProtection="1"/>
    <xf numFmtId="165" fontId="30" fillId="2" borderId="9" xfId="0" applyNumberFormat="1" applyFont="1" applyFill="1" applyBorder="1" applyProtection="1"/>
    <xf numFmtId="165" fontId="11" fillId="2" borderId="6" xfId="0" applyNumberFormat="1" applyFont="1" applyFill="1" applyBorder="1" applyAlignment="1" applyProtection="1">
      <alignment horizontal="center"/>
    </xf>
    <xf numFmtId="165" fontId="11" fillId="2" borderId="6" xfId="0" applyNumberFormat="1" applyFont="1" applyFill="1" applyBorder="1" applyProtection="1"/>
    <xf numFmtId="165" fontId="11" fillId="2" borderId="10" xfId="0" applyNumberFormat="1" applyFont="1" applyFill="1" applyBorder="1" applyProtection="1"/>
    <xf numFmtId="167" fontId="10" fillId="3" borderId="1" xfId="0" applyNumberFormat="1" applyFont="1" applyFill="1" applyBorder="1" applyAlignment="1" applyProtection="1">
      <alignment horizontal="center" wrapText="1"/>
    </xf>
    <xf numFmtId="2" fontId="10" fillId="3" borderId="1" xfId="0" applyNumberFormat="1" applyFont="1" applyFill="1" applyBorder="1" applyAlignment="1" applyProtection="1">
      <alignment horizontal="center"/>
    </xf>
    <xf numFmtId="167" fontId="10" fillId="3" borderId="1" xfId="0" applyNumberFormat="1" applyFont="1" applyFill="1" applyBorder="1" applyAlignment="1" applyProtection="1">
      <alignment horizontal="center"/>
    </xf>
    <xf numFmtId="164" fontId="11" fillId="4" borderId="15" xfId="0" applyNumberFormat="1" applyFont="1" applyFill="1" applyBorder="1" applyAlignment="1" applyProtection="1">
      <alignment horizontal="center" wrapText="1"/>
      <protection locked="0"/>
    </xf>
    <xf numFmtId="164" fontId="11" fillId="4" borderId="16" xfId="0" applyNumberFormat="1" applyFont="1" applyFill="1" applyBorder="1" applyAlignment="1" applyProtection="1">
      <alignment horizontal="left"/>
      <protection locked="0"/>
    </xf>
    <xf numFmtId="164" fontId="11" fillId="4" borderId="25" xfId="0" applyNumberFormat="1" applyFont="1" applyFill="1" applyBorder="1" applyAlignment="1" applyProtection="1">
      <alignment horizontal="left"/>
      <protection locked="0"/>
    </xf>
    <xf numFmtId="165" fontId="21" fillId="2" borderId="3" xfId="0" applyNumberFormat="1" applyFont="1" applyFill="1" applyBorder="1" applyAlignment="1" applyProtection="1"/>
    <xf numFmtId="0" fontId="11" fillId="0" borderId="0" xfId="0" applyFont="1" applyFill="1" applyBorder="1" applyProtection="1"/>
    <xf numFmtId="0" fontId="28" fillId="0" borderId="3" xfId="0" applyFont="1" applyBorder="1" applyAlignment="1" applyProtection="1">
      <alignment horizontal="center" vertical="center" wrapText="1"/>
    </xf>
    <xf numFmtId="164" fontId="11" fillId="3" borderId="16" xfId="0" applyNumberFormat="1" applyFont="1" applyFill="1" applyBorder="1" applyAlignment="1" applyProtection="1">
      <alignment horizontal="center"/>
    </xf>
    <xf numFmtId="0" fontId="11" fillId="4" borderId="3" xfId="0" applyFont="1" applyFill="1" applyBorder="1" applyAlignment="1" applyProtection="1">
      <alignment horizontal="center" vertical="center" wrapText="1"/>
      <protection locked="0"/>
    </xf>
    <xf numFmtId="164" fontId="11" fillId="4" borderId="20" xfId="0" applyNumberFormat="1" applyFont="1" applyFill="1" applyBorder="1" applyAlignment="1" applyProtection="1">
      <alignment horizontal="left"/>
      <protection locked="0"/>
    </xf>
    <xf numFmtId="165" fontId="0" fillId="0" borderId="0" xfId="0" applyNumberFormat="1" applyFill="1" applyBorder="1"/>
    <xf numFmtId="168" fontId="40" fillId="5" borderId="3" xfId="0" applyNumberFormat="1" applyFont="1" applyFill="1" applyBorder="1"/>
    <xf numFmtId="164" fontId="5" fillId="3" borderId="0" xfId="0" applyNumberFormat="1" applyFont="1" applyFill="1" applyBorder="1" applyAlignment="1" applyProtection="1">
      <protection locked="0"/>
    </xf>
    <xf numFmtId="164" fontId="8" fillId="2" borderId="0" xfId="0" applyNumberFormat="1" applyFont="1" applyFill="1" applyBorder="1" applyAlignment="1" applyProtection="1">
      <alignment horizontal="center"/>
    </xf>
    <xf numFmtId="164" fontId="11" fillId="3" borderId="0" xfId="0" applyNumberFormat="1" applyFont="1" applyFill="1" applyBorder="1" applyAlignment="1" applyProtection="1">
      <alignment horizontal="center"/>
    </xf>
    <xf numFmtId="164" fontId="7" fillId="3" borderId="0" xfId="0" applyNumberFormat="1" applyFont="1" applyFill="1" applyBorder="1" applyAlignment="1" applyProtection="1">
      <alignment horizontal="center"/>
    </xf>
    <xf numFmtId="164" fontId="29" fillId="3" borderId="0" xfId="0" applyNumberFormat="1" applyFont="1" applyFill="1" applyBorder="1" applyAlignment="1" applyProtection="1">
      <protection locked="0"/>
    </xf>
    <xf numFmtId="0" fontId="3" fillId="3" borderId="0" xfId="0" applyFont="1" applyFill="1" applyBorder="1" applyAlignment="1" applyProtection="1"/>
    <xf numFmtId="164" fontId="29" fillId="3" borderId="0" xfId="0" applyNumberFormat="1" applyFont="1" applyFill="1" applyBorder="1" applyAlignment="1" applyProtection="1"/>
    <xf numFmtId="166" fontId="29" fillId="3" borderId="0" xfId="0" applyNumberFormat="1" applyFont="1" applyFill="1" applyBorder="1" applyAlignment="1" applyProtection="1"/>
    <xf numFmtId="166" fontId="21" fillId="2" borderId="5" xfId="0" applyNumberFormat="1" applyFont="1" applyFill="1" applyBorder="1" applyAlignment="1" applyProtection="1">
      <alignment horizontal="center"/>
    </xf>
    <xf numFmtId="166" fontId="26" fillId="2" borderId="0" xfId="0" applyNumberFormat="1" applyFont="1" applyFill="1" applyBorder="1" applyAlignment="1" applyProtection="1">
      <alignment horizontal="left" vertical="center" wrapText="1"/>
    </xf>
    <xf numFmtId="0" fontId="29" fillId="3" borderId="0" xfId="0" applyFont="1" applyFill="1" applyBorder="1" applyAlignment="1" applyProtection="1"/>
    <xf numFmtId="164" fontId="17" fillId="2" borderId="34" xfId="0" applyNumberFormat="1" applyFont="1" applyFill="1" applyBorder="1" applyAlignment="1" applyProtection="1">
      <alignment horizontal="center"/>
    </xf>
    <xf numFmtId="0" fontId="3" fillId="2" borderId="9" xfId="0" applyFont="1" applyFill="1" applyBorder="1" applyProtection="1"/>
    <xf numFmtId="0" fontId="21" fillId="3" borderId="0" xfId="0" applyFont="1" applyFill="1" applyBorder="1" applyAlignment="1" applyProtection="1"/>
    <xf numFmtId="164" fontId="21" fillId="3" borderId="0" xfId="0" applyNumberFormat="1" applyFont="1" applyFill="1" applyBorder="1" applyAlignment="1" applyProtection="1"/>
    <xf numFmtId="164" fontId="33" fillId="3" borderId="0" xfId="0" applyNumberFormat="1" applyFont="1" applyFill="1" applyBorder="1" applyAlignment="1" applyProtection="1">
      <protection locked="0"/>
    </xf>
    <xf numFmtId="166" fontId="21" fillId="3" borderId="0" xfId="0" applyNumberFormat="1" applyFont="1" applyFill="1" applyBorder="1" applyAlignment="1" applyProtection="1"/>
    <xf numFmtId="165" fontId="21" fillId="3" borderId="0" xfId="0" applyNumberFormat="1" applyFont="1" applyFill="1" applyBorder="1" applyAlignment="1" applyProtection="1"/>
    <xf numFmtId="165" fontId="29" fillId="3" borderId="0" xfId="0" applyNumberFormat="1" applyFont="1" applyFill="1" applyBorder="1" applyAlignment="1" applyProtection="1"/>
    <xf numFmtId="164" fontId="22" fillId="3" borderId="3" xfId="0" applyNumberFormat="1" applyFont="1" applyFill="1" applyBorder="1" applyAlignment="1" applyProtection="1">
      <alignment horizontal="center" vertical="center" wrapText="1"/>
    </xf>
    <xf numFmtId="164" fontId="7" fillId="3" borderId="3" xfId="0" applyNumberFormat="1" applyFont="1" applyFill="1" applyBorder="1" applyAlignment="1" applyProtection="1">
      <alignment horizontal="center" vertical="center" wrapText="1"/>
    </xf>
    <xf numFmtId="0" fontId="7" fillId="3" borderId="18" xfId="0" applyFont="1" applyFill="1" applyBorder="1" applyAlignment="1" applyProtection="1">
      <alignment horizontal="center" vertical="center" wrapText="1"/>
    </xf>
    <xf numFmtId="0" fontId="0" fillId="3" borderId="0" xfId="0" applyFill="1" applyBorder="1" applyAlignment="1" applyProtection="1"/>
    <xf numFmtId="0" fontId="11" fillId="2" borderId="6" xfId="0" applyFont="1" applyFill="1" applyBorder="1" applyAlignment="1" applyProtection="1">
      <alignment horizontal="center"/>
    </xf>
    <xf numFmtId="0" fontId="7" fillId="2" borderId="6" xfId="0" applyFont="1" applyFill="1" applyBorder="1" applyProtection="1"/>
    <xf numFmtId="0" fontId="11" fillId="2" borderId="6" xfId="0" applyFont="1" applyFill="1" applyBorder="1" applyProtection="1"/>
    <xf numFmtId="0" fontId="11" fillId="3" borderId="0" xfId="0" applyFont="1" applyFill="1" applyBorder="1" applyAlignment="1" applyProtection="1">
      <alignment horizontal="center"/>
    </xf>
    <xf numFmtId="0" fontId="10" fillId="3" borderId="11" xfId="0" applyFont="1" applyFill="1" applyBorder="1" applyAlignment="1" applyProtection="1">
      <alignment horizontal="left"/>
    </xf>
    <xf numFmtId="0" fontId="11" fillId="3" borderId="7" xfId="0" applyFont="1" applyFill="1" applyBorder="1" applyProtection="1"/>
    <xf numFmtId="0" fontId="0" fillId="3" borderId="7" xfId="0" applyFill="1" applyBorder="1" applyProtection="1"/>
    <xf numFmtId="0" fontId="0" fillId="3" borderId="8" xfId="0" applyFill="1" applyBorder="1" applyProtection="1"/>
    <xf numFmtId="0" fontId="10" fillId="3" borderId="1" xfId="0" applyFont="1" applyFill="1" applyBorder="1" applyProtection="1"/>
    <xf numFmtId="0" fontId="11" fillId="3" borderId="0" xfId="0" applyFont="1" applyFill="1" applyBorder="1" applyProtection="1"/>
    <xf numFmtId="0" fontId="11" fillId="3" borderId="0" xfId="0" applyFont="1" applyFill="1" applyBorder="1" applyAlignment="1" applyProtection="1"/>
    <xf numFmtId="0" fontId="11" fillId="0" borderId="0" xfId="0" applyFont="1" applyBorder="1" applyProtection="1"/>
    <xf numFmtId="0" fontId="11" fillId="3" borderId="0" xfId="0" applyFont="1" applyFill="1" applyBorder="1" applyAlignment="1" applyProtection="1">
      <alignment horizontal="left"/>
    </xf>
    <xf numFmtId="0" fontId="10" fillId="3" borderId="12" xfId="0" applyFont="1" applyFill="1" applyBorder="1" applyProtection="1"/>
    <xf numFmtId="0" fontId="11" fillId="3" borderId="6" xfId="0" applyFont="1" applyFill="1" applyBorder="1" applyProtection="1"/>
    <xf numFmtId="0" fontId="11" fillId="3" borderId="0" xfId="0" applyFont="1" applyFill="1" applyBorder="1" applyAlignment="1" applyProtection="1">
      <alignment horizontal="right"/>
    </xf>
    <xf numFmtId="0" fontId="0" fillId="3" borderId="31" xfId="0" applyFill="1" applyBorder="1" applyAlignment="1" applyProtection="1">
      <alignment horizontal="right"/>
    </xf>
    <xf numFmtId="0" fontId="7" fillId="3" borderId="31" xfId="0" applyFont="1" applyFill="1" applyBorder="1" applyAlignment="1" applyProtection="1">
      <alignment horizontal="right"/>
    </xf>
    <xf numFmtId="0" fontId="11" fillId="3" borderId="10" xfId="0" applyFont="1" applyFill="1" applyBorder="1" applyProtection="1"/>
    <xf numFmtId="164" fontId="41" fillId="3" borderId="34" xfId="0" applyNumberFormat="1" applyFont="1" applyFill="1" applyBorder="1" applyAlignment="1" applyProtection="1">
      <alignment horizontal="center" vertical="top" wrapText="1"/>
    </xf>
    <xf numFmtId="0" fontId="15" fillId="0" borderId="34" xfId="0" applyFont="1" applyBorder="1" applyProtection="1"/>
    <xf numFmtId="164" fontId="42" fillId="2" borderId="34" xfId="0" applyNumberFormat="1" applyFont="1" applyFill="1" applyBorder="1" applyAlignment="1" applyProtection="1">
      <alignment horizontal="center"/>
    </xf>
    <xf numFmtId="164" fontId="42" fillId="4" borderId="17" xfId="0" applyNumberFormat="1" applyFont="1" applyFill="1" applyBorder="1" applyAlignment="1" applyProtection="1">
      <alignment horizontal="center"/>
      <protection locked="0"/>
    </xf>
    <xf numFmtId="164" fontId="11" fillId="3" borderId="16" xfId="0" applyNumberFormat="1" applyFont="1" applyFill="1" applyBorder="1" applyAlignment="1" applyProtection="1">
      <alignment horizontal="left" indent="1"/>
    </xf>
    <xf numFmtId="164" fontId="41" fillId="3" borderId="20" xfId="0" applyNumberFormat="1" applyFont="1" applyFill="1" applyBorder="1" applyAlignment="1" applyProtection="1">
      <alignment horizontal="center" vertical="top" wrapText="1"/>
    </xf>
    <xf numFmtId="164" fontId="41" fillId="3" borderId="18" xfId="0" applyNumberFormat="1" applyFont="1" applyFill="1" applyBorder="1" applyAlignment="1" applyProtection="1">
      <alignment horizontal="center" vertical="center" wrapText="1"/>
    </xf>
    <xf numFmtId="164" fontId="42" fillId="4" borderId="25" xfId="0" applyNumberFormat="1" applyFont="1" applyFill="1" applyBorder="1" applyAlignment="1" applyProtection="1">
      <alignment horizontal="center"/>
      <protection locked="0"/>
    </xf>
    <xf numFmtId="164" fontId="42" fillId="4" borderId="40" xfId="0" applyNumberFormat="1" applyFont="1" applyFill="1" applyBorder="1" applyAlignment="1" applyProtection="1">
      <alignment horizontal="center"/>
      <protection locked="0"/>
    </xf>
    <xf numFmtId="164" fontId="42" fillId="0" borderId="25" xfId="0" applyNumberFormat="1" applyFont="1" applyFill="1" applyBorder="1" applyAlignment="1" applyProtection="1">
      <alignment horizontal="center"/>
    </xf>
    <xf numFmtId="164" fontId="42" fillId="0" borderId="18" xfId="0" applyNumberFormat="1" applyFont="1" applyFill="1" applyBorder="1" applyAlignment="1" applyProtection="1">
      <alignment horizontal="center"/>
    </xf>
    <xf numFmtId="164" fontId="11" fillId="4" borderId="14" xfId="0" applyNumberFormat="1" applyFont="1" applyFill="1" applyBorder="1" applyAlignment="1" applyProtection="1">
      <alignment horizontal="left"/>
      <protection locked="0"/>
    </xf>
    <xf numFmtId="165" fontId="7" fillId="2" borderId="7" xfId="0" applyNumberFormat="1" applyFont="1" applyFill="1" applyBorder="1" applyAlignment="1" applyProtection="1">
      <alignment horizontal="center"/>
    </xf>
    <xf numFmtId="165" fontId="7" fillId="2" borderId="7" xfId="0" applyNumberFormat="1" applyFont="1" applyFill="1" applyBorder="1" applyProtection="1"/>
    <xf numFmtId="165" fontId="7" fillId="2" borderId="8" xfId="0" applyNumberFormat="1" applyFont="1" applyFill="1" applyBorder="1" applyProtection="1"/>
    <xf numFmtId="0" fontId="0" fillId="0" borderId="12" xfId="0" applyBorder="1"/>
    <xf numFmtId="0" fontId="0" fillId="0" borderId="6" xfId="0" applyBorder="1"/>
    <xf numFmtId="0" fontId="0" fillId="0" borderId="10" xfId="0" applyBorder="1"/>
    <xf numFmtId="165" fontId="3" fillId="2" borderId="36" xfId="0" applyNumberFormat="1" applyFont="1" applyFill="1" applyBorder="1" applyAlignment="1" applyProtection="1">
      <alignment horizontal="left"/>
    </xf>
    <xf numFmtId="165" fontId="3" fillId="2" borderId="19" xfId="0" applyNumberFormat="1" applyFont="1" applyFill="1" applyBorder="1" applyAlignment="1" applyProtection="1">
      <alignment horizontal="left"/>
    </xf>
    <xf numFmtId="165" fontId="11" fillId="2" borderId="17" xfId="0" applyNumberFormat="1" applyFont="1" applyFill="1" applyBorder="1" applyAlignment="1" applyProtection="1">
      <alignment horizontal="left"/>
    </xf>
    <xf numFmtId="164" fontId="7" fillId="4" borderId="3" xfId="0" applyNumberFormat="1" applyFont="1" applyFill="1" applyBorder="1" applyAlignment="1" applyProtection="1">
      <alignment horizontal="center" wrapText="1"/>
      <protection locked="0"/>
    </xf>
    <xf numFmtId="164" fontId="7" fillId="4" borderId="5" xfId="0" applyNumberFormat="1" applyFont="1" applyFill="1" applyBorder="1" applyAlignment="1" applyProtection="1">
      <alignment horizontal="center" wrapText="1"/>
      <protection locked="0"/>
    </xf>
    <xf numFmtId="165" fontId="28" fillId="2" borderId="5" xfId="0" applyNumberFormat="1" applyFont="1" applyFill="1" applyBorder="1" applyAlignment="1" applyProtection="1">
      <alignment horizontal="left" indent="1"/>
    </xf>
    <xf numFmtId="165" fontId="28" fillId="2" borderId="3" xfId="0" applyNumberFormat="1" applyFont="1" applyFill="1" applyBorder="1" applyProtection="1"/>
    <xf numFmtId="164" fontId="21" fillId="2" borderId="18" xfId="0" applyNumberFormat="1" applyFont="1" applyFill="1" applyBorder="1" applyAlignment="1" applyProtection="1">
      <alignment horizontal="center"/>
    </xf>
    <xf numFmtId="164" fontId="26" fillId="2" borderId="0" xfId="0" applyNumberFormat="1" applyFont="1" applyFill="1" applyBorder="1" applyAlignment="1" applyProtection="1">
      <alignment horizontal="center" wrapText="1"/>
    </xf>
    <xf numFmtId="0" fontId="24" fillId="2" borderId="23" xfId="0" applyFont="1" applyFill="1" applyBorder="1" applyAlignment="1" applyProtection="1">
      <alignment horizontal="center" wrapText="1"/>
    </xf>
    <xf numFmtId="164" fontId="24" fillId="2" borderId="4" xfId="0" applyNumberFormat="1" applyFont="1" applyFill="1" applyBorder="1" applyAlignment="1" applyProtection="1">
      <alignment horizontal="center" wrapText="1"/>
    </xf>
    <xf numFmtId="0" fontId="26" fillId="2" borderId="0" xfId="0" applyFont="1" applyFill="1" applyBorder="1" applyAlignment="1" applyProtection="1">
      <alignment horizontal="center"/>
    </xf>
    <xf numFmtId="164" fontId="43" fillId="3" borderId="34" xfId="0" applyNumberFormat="1" applyFont="1" applyFill="1" applyBorder="1" applyAlignment="1" applyProtection="1">
      <alignment horizontal="center" vertical="top" wrapText="1"/>
    </xf>
    <xf numFmtId="164" fontId="43" fillId="3" borderId="18" xfId="0" applyNumberFormat="1" applyFont="1" applyFill="1" applyBorder="1" applyAlignment="1" applyProtection="1">
      <alignment horizontal="center" vertical="top" wrapText="1"/>
    </xf>
    <xf numFmtId="164" fontId="8" fillId="2" borderId="6" xfId="0" applyNumberFormat="1" applyFont="1" applyFill="1" applyBorder="1" applyAlignment="1" applyProtection="1">
      <alignment horizontal="center"/>
    </xf>
    <xf numFmtId="0" fontId="13" fillId="3" borderId="9" xfId="0" applyFont="1" applyFill="1" applyBorder="1" applyProtection="1"/>
    <xf numFmtId="164" fontId="11" fillId="3" borderId="39" xfId="0" applyNumberFormat="1" applyFont="1" applyFill="1" applyBorder="1" applyAlignment="1" applyProtection="1">
      <alignment horizontal="left" indent="1"/>
    </xf>
    <xf numFmtId="164" fontId="17" fillId="2" borderId="41" xfId="0" applyNumberFormat="1" applyFont="1" applyFill="1" applyBorder="1" applyAlignment="1" applyProtection="1">
      <alignment horizontal="left" indent="1"/>
    </xf>
    <xf numFmtId="164" fontId="7" fillId="0" borderId="30" xfId="0" applyNumberFormat="1" applyFont="1" applyFill="1" applyBorder="1" applyProtection="1"/>
    <xf numFmtId="164" fontId="17" fillId="2" borderId="37" xfId="0" applyNumberFormat="1" applyFont="1" applyFill="1" applyBorder="1" applyAlignment="1" applyProtection="1">
      <alignment horizontal="left" indent="1"/>
    </xf>
    <xf numFmtId="164" fontId="17" fillId="2" borderId="28" xfId="0" applyNumberFormat="1" applyFont="1" applyFill="1" applyBorder="1" applyAlignment="1" applyProtection="1">
      <alignment horizontal="left" indent="1"/>
    </xf>
    <xf numFmtId="164" fontId="7" fillId="0" borderId="38" xfId="0" applyNumberFormat="1" applyFont="1" applyFill="1" applyBorder="1" applyProtection="1"/>
    <xf numFmtId="164" fontId="7" fillId="0" borderId="31" xfId="0" applyNumberFormat="1" applyFont="1" applyFill="1" applyBorder="1" applyProtection="1"/>
    <xf numFmtId="164" fontId="7" fillId="0" borderId="29" xfId="0" applyNumberFormat="1" applyFont="1" applyFill="1" applyBorder="1" applyProtection="1"/>
    <xf numFmtId="164" fontId="42" fillId="0" borderId="20" xfId="0" applyNumberFormat="1" applyFont="1" applyFill="1" applyBorder="1" applyAlignment="1" applyProtection="1">
      <alignment horizontal="center"/>
    </xf>
    <xf numFmtId="164" fontId="44" fillId="0" borderId="18" xfId="0" applyNumberFormat="1" applyFont="1" applyFill="1" applyBorder="1" applyAlignment="1" applyProtection="1">
      <alignment horizontal="center"/>
    </xf>
    <xf numFmtId="164" fontId="28" fillId="2" borderId="27" xfId="0" applyNumberFormat="1" applyFont="1" applyFill="1" applyBorder="1" applyProtection="1"/>
    <xf numFmtId="164" fontId="28" fillId="2" borderId="3" xfId="0" applyNumberFormat="1" applyFont="1" applyFill="1" applyBorder="1" applyAlignment="1" applyProtection="1">
      <alignment horizontal="center"/>
    </xf>
    <xf numFmtId="169" fontId="34" fillId="2" borderId="6" xfId="6" applyNumberFormat="1" applyFont="1" applyFill="1" applyBorder="1" applyAlignment="1" applyProtection="1">
      <alignment horizontal="center"/>
    </xf>
    <xf numFmtId="164" fontId="34" fillId="2" borderId="6" xfId="0" applyNumberFormat="1" applyFont="1" applyFill="1" applyBorder="1" applyAlignment="1" applyProtection="1">
      <alignment horizontal="right"/>
    </xf>
    <xf numFmtId="0" fontId="45" fillId="0" borderId="0" xfId="0" applyFont="1" applyProtection="1"/>
    <xf numFmtId="164" fontId="3" fillId="2" borderId="6" xfId="0" applyNumberFormat="1" applyFont="1" applyFill="1" applyBorder="1" applyAlignment="1" applyProtection="1">
      <alignment horizontal="center"/>
    </xf>
    <xf numFmtId="0" fontId="28" fillId="3" borderId="33" xfId="0" applyFont="1" applyFill="1" applyBorder="1" applyAlignment="1" applyProtection="1">
      <alignment horizontal="right"/>
    </xf>
    <xf numFmtId="14" fontId="7" fillId="4" borderId="3" xfId="0" applyNumberFormat="1" applyFont="1" applyFill="1" applyBorder="1" applyAlignment="1" applyProtection="1">
      <alignment horizontal="center"/>
      <protection locked="0"/>
    </xf>
    <xf numFmtId="164" fontId="3" fillId="4" borderId="16" xfId="0" applyNumberFormat="1" applyFont="1" applyFill="1" applyBorder="1" applyAlignment="1" applyProtection="1">
      <alignment horizontal="left"/>
      <protection locked="0"/>
    </xf>
    <xf numFmtId="2" fontId="10" fillId="3" borderId="1" xfId="1" applyNumberFormat="1" applyFont="1" applyFill="1" applyBorder="1" applyAlignment="1" applyProtection="1">
      <alignment horizontal="center"/>
    </xf>
    <xf numFmtId="164" fontId="26" fillId="0" borderId="0" xfId="0" applyNumberFormat="1" applyFont="1" applyFill="1" applyBorder="1" applyAlignment="1" applyProtection="1">
      <alignment horizontal="center" wrapText="1"/>
    </xf>
    <xf numFmtId="0" fontId="26" fillId="0" borderId="0" xfId="0" applyFont="1" applyFill="1" applyBorder="1" applyAlignment="1" applyProtection="1">
      <alignment horizontal="center"/>
    </xf>
    <xf numFmtId="0" fontId="0" fillId="0" borderId="0" xfId="0" applyFill="1" applyBorder="1" applyAlignment="1" applyProtection="1"/>
    <xf numFmtId="164" fontId="8" fillId="0" borderId="0" xfId="0" applyNumberFormat="1" applyFont="1" applyFill="1" applyBorder="1" applyAlignment="1" applyProtection="1">
      <alignment horizontal="center"/>
    </xf>
    <xf numFmtId="164" fontId="11" fillId="0" borderId="0" xfId="0" applyNumberFormat="1" applyFont="1" applyFill="1" applyBorder="1" applyAlignment="1" applyProtection="1">
      <alignment horizontal="center"/>
    </xf>
    <xf numFmtId="164" fontId="7" fillId="0" borderId="0" xfId="0" applyNumberFormat="1" applyFont="1" applyFill="1" applyBorder="1" applyAlignment="1" applyProtection="1">
      <alignment horizontal="center"/>
    </xf>
    <xf numFmtId="0" fontId="24" fillId="0" borderId="0" xfId="0" applyFont="1" applyFill="1" applyBorder="1" applyAlignment="1" applyProtection="1">
      <alignment horizontal="center" wrapText="1"/>
    </xf>
    <xf numFmtId="164" fontId="24" fillId="0" borderId="0" xfId="0" applyNumberFormat="1" applyFont="1" applyFill="1" applyBorder="1" applyAlignment="1" applyProtection="1">
      <alignment horizontal="center" wrapText="1"/>
    </xf>
    <xf numFmtId="0" fontId="21" fillId="0" borderId="0" xfId="0" applyFont="1" applyFill="1" applyBorder="1" applyAlignment="1" applyProtection="1">
      <alignment horizontal="center"/>
    </xf>
    <xf numFmtId="164" fontId="17" fillId="0" borderId="0" xfId="0" applyNumberFormat="1" applyFont="1" applyFill="1" applyBorder="1" applyAlignment="1" applyProtection="1">
      <alignment horizontal="center"/>
    </xf>
    <xf numFmtId="164" fontId="17" fillId="0" borderId="0" xfId="0" applyNumberFormat="1" applyFont="1" applyFill="1" applyBorder="1" applyAlignment="1" applyProtection="1">
      <alignment horizontal="center"/>
      <protection locked="0"/>
    </xf>
    <xf numFmtId="164" fontId="21" fillId="0" borderId="0" xfId="0" applyNumberFormat="1" applyFont="1" applyFill="1" applyBorder="1" applyAlignment="1" applyProtection="1">
      <alignment horizontal="center"/>
    </xf>
    <xf numFmtId="164" fontId="24" fillId="0" borderId="0" xfId="0" applyNumberFormat="1" applyFont="1" applyFill="1" applyBorder="1" applyAlignment="1" applyProtection="1">
      <alignment horizontal="center"/>
    </xf>
    <xf numFmtId="166" fontId="21" fillId="0" borderId="0" xfId="0" applyNumberFormat="1" applyFont="1" applyFill="1" applyBorder="1" applyAlignment="1" applyProtection="1">
      <alignment horizontal="center"/>
    </xf>
    <xf numFmtId="164" fontId="7" fillId="0" borderId="0" xfId="0" applyNumberFormat="1" applyFont="1" applyFill="1" applyBorder="1" applyAlignment="1" applyProtection="1">
      <alignment horizontal="center" wrapText="1"/>
    </xf>
    <xf numFmtId="164" fontId="3" fillId="0" borderId="0" xfId="0" applyNumberFormat="1" applyFont="1" applyFill="1" applyBorder="1" applyAlignment="1" applyProtection="1">
      <alignment horizontal="center" wrapText="1"/>
    </xf>
    <xf numFmtId="164" fontId="7" fillId="3" borderId="3" xfId="0" applyNumberFormat="1" applyFont="1" applyFill="1" applyBorder="1" applyAlignment="1" applyProtection="1">
      <alignment horizontal="center" wrapText="1"/>
    </xf>
    <xf numFmtId="164" fontId="3" fillId="3" borderId="3" xfId="0" applyNumberFormat="1" applyFont="1" applyFill="1" applyBorder="1" applyAlignment="1" applyProtection="1">
      <alignment horizontal="center" wrapText="1"/>
    </xf>
    <xf numFmtId="164" fontId="11" fillId="4" borderId="3" xfId="0" applyNumberFormat="1" applyFont="1" applyFill="1" applyBorder="1" applyAlignment="1" applyProtection="1">
      <alignment horizontal="center"/>
      <protection locked="0"/>
    </xf>
    <xf numFmtId="164" fontId="17" fillId="2" borderId="3" xfId="0" applyNumberFormat="1" applyFont="1" applyFill="1" applyBorder="1" applyAlignment="1" applyProtection="1">
      <alignment horizontal="center"/>
      <protection locked="0"/>
    </xf>
    <xf numFmtId="164" fontId="17" fillId="0" borderId="3" xfId="0" applyNumberFormat="1" applyFont="1" applyFill="1" applyBorder="1" applyAlignment="1" applyProtection="1">
      <alignment horizontal="center"/>
    </xf>
    <xf numFmtId="0" fontId="46" fillId="0" borderId="0" xfId="4" applyFont="1"/>
    <xf numFmtId="0" fontId="46" fillId="0" borderId="0" xfId="4" applyFont="1" applyAlignment="1">
      <alignment wrapText="1"/>
    </xf>
    <xf numFmtId="0" fontId="47" fillId="7" borderId="42" xfId="4" applyFont="1" applyFill="1" applyBorder="1" applyAlignment="1">
      <alignment horizontal="center"/>
    </xf>
    <xf numFmtId="0" fontId="47" fillId="7" borderId="34" xfId="4" applyFont="1" applyFill="1" applyBorder="1"/>
    <xf numFmtId="0" fontId="47" fillId="7" borderId="34" xfId="4" applyFont="1" applyFill="1" applyBorder="1" applyAlignment="1">
      <alignment wrapText="1"/>
    </xf>
    <xf numFmtId="0" fontId="47" fillId="7" borderId="20" xfId="4" applyFont="1" applyFill="1" applyBorder="1"/>
    <xf numFmtId="0" fontId="47" fillId="7" borderId="20" xfId="0" applyFont="1" applyFill="1" applyBorder="1"/>
    <xf numFmtId="0" fontId="48" fillId="0" borderId="3" xfId="4" applyFont="1" applyBorder="1" applyAlignment="1">
      <alignment wrapText="1"/>
    </xf>
    <xf numFmtId="170" fontId="48" fillId="0" borderId="3" xfId="4" applyNumberFormat="1" applyFont="1" applyBorder="1"/>
    <xf numFmtId="0" fontId="48" fillId="0" borderId="3" xfId="4" applyFont="1" applyBorder="1"/>
    <xf numFmtId="164" fontId="42" fillId="2" borderId="20" xfId="0" applyNumberFormat="1" applyFont="1" applyFill="1" applyBorder="1" applyAlignment="1" applyProtection="1">
      <alignment horizontal="center"/>
    </xf>
    <xf numFmtId="0" fontId="28" fillId="0" borderId="20" xfId="0" applyFont="1" applyBorder="1" applyProtection="1"/>
    <xf numFmtId="164" fontId="17" fillId="2" borderId="20" xfId="0" applyNumberFormat="1" applyFont="1" applyFill="1" applyBorder="1" applyAlignment="1" applyProtection="1">
      <alignment horizontal="center"/>
    </xf>
    <xf numFmtId="164" fontId="8" fillId="2" borderId="20" xfId="0" applyNumberFormat="1" applyFont="1" applyFill="1" applyBorder="1" applyAlignment="1" applyProtection="1">
      <alignment horizontal="center"/>
    </xf>
    <xf numFmtId="164" fontId="7" fillId="3" borderId="16" xfId="0" applyNumberFormat="1" applyFont="1" applyFill="1" applyBorder="1" applyAlignment="1" applyProtection="1">
      <alignment horizontal="center"/>
    </xf>
    <xf numFmtId="0" fontId="36" fillId="0" borderId="24" xfId="0" applyFont="1" applyFill="1" applyBorder="1" applyAlignment="1">
      <alignment wrapText="1"/>
    </xf>
    <xf numFmtId="0" fontId="36" fillId="0" borderId="3" xfId="0" applyFont="1" applyFill="1" applyBorder="1" applyAlignment="1">
      <alignment wrapText="1"/>
    </xf>
    <xf numFmtId="0" fontId="36" fillId="0" borderId="3" xfId="0" applyFont="1" applyFill="1" applyBorder="1" applyAlignment="1">
      <alignment horizontal="left" wrapText="1"/>
    </xf>
    <xf numFmtId="166" fontId="24" fillId="0" borderId="0" xfId="0" applyNumberFormat="1" applyFont="1" applyProtection="1"/>
    <xf numFmtId="166" fontId="24" fillId="0" borderId="0" xfId="0" applyNumberFormat="1" applyFont="1" applyFill="1" applyAlignment="1" applyProtection="1">
      <alignment horizontal="left"/>
    </xf>
    <xf numFmtId="166" fontId="24" fillId="0" borderId="0" xfId="0" applyNumberFormat="1" applyFont="1" applyAlignment="1" applyProtection="1">
      <alignment horizontal="left"/>
    </xf>
    <xf numFmtId="166" fontId="24" fillId="0" borderId="0" xfId="0" applyNumberFormat="1" applyFont="1" applyAlignment="1" applyProtection="1">
      <alignment horizontal="center"/>
    </xf>
    <xf numFmtId="166" fontId="24" fillId="2" borderId="11" xfId="0" applyNumberFormat="1" applyFont="1" applyFill="1" applyBorder="1" applyProtection="1"/>
    <xf numFmtId="166" fontId="24" fillId="0" borderId="7" xfId="0" applyNumberFormat="1" applyFont="1" applyFill="1" applyBorder="1" applyAlignment="1" applyProtection="1">
      <alignment horizontal="left"/>
    </xf>
    <xf numFmtId="166" fontId="24" fillId="2" borderId="7" xfId="0" applyNumberFormat="1" applyFont="1" applyFill="1" applyBorder="1" applyAlignment="1" applyProtection="1">
      <alignment horizontal="left"/>
    </xf>
    <xf numFmtId="166" fontId="24" fillId="2" borderId="7" xfId="0" applyNumberFormat="1" applyFont="1" applyFill="1" applyBorder="1" applyAlignment="1" applyProtection="1">
      <alignment horizontal="center"/>
    </xf>
    <xf numFmtId="166" fontId="24" fillId="2" borderId="8" xfId="0" applyNumberFormat="1" applyFont="1" applyFill="1" applyBorder="1" applyProtection="1"/>
    <xf numFmtId="166" fontId="24" fillId="2" borderId="1" xfId="0" applyNumberFormat="1" applyFont="1" applyFill="1" applyBorder="1" applyProtection="1"/>
    <xf numFmtId="166" fontId="21" fillId="0" borderId="0" xfId="0" applyNumberFormat="1" applyFont="1" applyFill="1" applyBorder="1" applyAlignment="1" applyProtection="1"/>
    <xf numFmtId="166" fontId="49" fillId="3" borderId="0" xfId="0" applyNumberFormat="1" applyFont="1" applyFill="1" applyBorder="1" applyAlignment="1" applyProtection="1">
      <alignment horizontal="center"/>
    </xf>
    <xf numFmtId="166" fontId="24" fillId="2" borderId="9" xfId="0" applyNumberFormat="1" applyFont="1" applyFill="1" applyBorder="1" applyProtection="1"/>
    <xf numFmtId="166" fontId="21" fillId="0" borderId="0" xfId="0" applyNumberFormat="1" applyFont="1" applyFill="1" applyBorder="1" applyAlignment="1" applyProtection="1">
      <alignment vertical="center"/>
    </xf>
    <xf numFmtId="166" fontId="21" fillId="3" borderId="0" xfId="0" applyNumberFormat="1" applyFont="1" applyFill="1" applyBorder="1" applyAlignment="1" applyProtection="1">
      <alignment vertical="center"/>
    </xf>
    <xf numFmtId="166" fontId="50" fillId="3" borderId="0" xfId="0" applyNumberFormat="1" applyFont="1" applyFill="1" applyBorder="1" applyAlignment="1" applyProtection="1">
      <alignment horizontal="center" vertical="center"/>
    </xf>
    <xf numFmtId="166" fontId="24" fillId="0" borderId="0" xfId="0" applyNumberFormat="1" applyFont="1" applyFill="1" applyBorder="1" applyAlignment="1" applyProtection="1">
      <alignment horizontal="left"/>
    </xf>
    <xf numFmtId="166" fontId="24" fillId="2" borderId="0" xfId="0" applyNumberFormat="1" applyFont="1" applyFill="1" applyBorder="1" applyAlignment="1" applyProtection="1">
      <alignment horizontal="left"/>
    </xf>
    <xf numFmtId="166" fontId="24" fillId="2" borderId="24" xfId="0" applyNumberFormat="1" applyFont="1" applyFill="1" applyBorder="1" applyAlignment="1" applyProtection="1">
      <alignment horizontal="center"/>
    </xf>
    <xf numFmtId="166" fontId="24" fillId="2" borderId="5" xfId="0" applyNumberFormat="1" applyFont="1" applyFill="1" applyBorder="1" applyAlignment="1" applyProtection="1">
      <alignment horizontal="center"/>
    </xf>
    <xf numFmtId="166" fontId="24" fillId="2" borderId="27" xfId="0" applyNumberFormat="1" applyFont="1" applyFill="1" applyBorder="1" applyAlignment="1" applyProtection="1">
      <alignment horizontal="center"/>
    </xf>
    <xf numFmtId="166" fontId="24" fillId="2" borderId="0" xfId="0" applyNumberFormat="1" applyFont="1" applyFill="1" applyBorder="1" applyAlignment="1" applyProtection="1">
      <alignment horizontal="center"/>
    </xf>
    <xf numFmtId="166" fontId="24" fillId="0" borderId="0" xfId="0" applyNumberFormat="1" applyFont="1" applyFill="1" applyBorder="1" applyAlignment="1" applyProtection="1">
      <alignment horizontal="center"/>
    </xf>
    <xf numFmtId="166" fontId="21" fillId="0" borderId="0" xfId="0" applyNumberFormat="1" applyFont="1" applyFill="1" applyBorder="1" applyAlignment="1" applyProtection="1">
      <alignment horizontal="left"/>
    </xf>
    <xf numFmtId="166" fontId="21" fillId="2" borderId="0" xfId="0" applyNumberFormat="1" applyFont="1" applyFill="1" applyBorder="1" applyAlignment="1" applyProtection="1">
      <alignment horizontal="left"/>
    </xf>
    <xf numFmtId="0" fontId="24" fillId="3" borderId="32" xfId="0" applyFont="1" applyFill="1" applyBorder="1"/>
    <xf numFmtId="0" fontId="24" fillId="3" borderId="26" xfId="0" applyFont="1" applyFill="1" applyBorder="1"/>
    <xf numFmtId="166" fontId="24" fillId="2" borderId="30" xfId="0" applyNumberFormat="1" applyFont="1" applyFill="1" applyBorder="1" applyAlignment="1" applyProtection="1">
      <alignment horizontal="center"/>
    </xf>
    <xf numFmtId="166" fontId="24" fillId="0" borderId="0" xfId="0" applyNumberFormat="1" applyFont="1" applyFill="1" applyBorder="1" applyAlignment="1" applyProtection="1">
      <alignment horizontal="center" wrapText="1"/>
    </xf>
    <xf numFmtId="166" fontId="21" fillId="0" borderId="0" xfId="0" applyNumberFormat="1" applyFont="1" applyFill="1" applyBorder="1" applyAlignment="1" applyProtection="1">
      <alignment horizontal="center" wrapText="1"/>
    </xf>
    <xf numFmtId="0" fontId="24" fillId="0" borderId="0" xfId="0" applyFont="1" applyFill="1" applyBorder="1"/>
    <xf numFmtId="166" fontId="24" fillId="2" borderId="9" xfId="0" applyNumberFormat="1" applyFont="1" applyFill="1" applyBorder="1" applyAlignment="1" applyProtection="1">
      <alignment horizontal="center"/>
    </xf>
    <xf numFmtId="2" fontId="24" fillId="2" borderId="1" xfId="1" applyNumberFormat="1" applyFont="1" applyFill="1" applyBorder="1" applyAlignment="1" applyProtection="1">
      <alignment horizontal="center"/>
    </xf>
    <xf numFmtId="166" fontId="24" fillId="0" borderId="15" xfId="0" applyNumberFormat="1" applyFont="1" applyFill="1" applyBorder="1" applyAlignment="1" applyProtection="1">
      <alignment horizontal="left"/>
    </xf>
    <xf numFmtId="165" fontId="24" fillId="2" borderId="15" xfId="0" applyNumberFormat="1" applyFont="1" applyFill="1" applyBorder="1" applyAlignment="1" applyProtection="1">
      <alignment horizontal="center"/>
    </xf>
    <xf numFmtId="165" fontId="24" fillId="3" borderId="15" xfId="0" applyNumberFormat="1" applyFont="1" applyFill="1" applyBorder="1" applyAlignment="1" applyProtection="1">
      <alignment horizontal="center"/>
    </xf>
    <xf numFmtId="0" fontId="24" fillId="3" borderId="0" xfId="0" applyFont="1" applyFill="1" applyBorder="1"/>
    <xf numFmtId="166" fontId="24" fillId="2" borderId="31" xfId="0" applyNumberFormat="1" applyFont="1" applyFill="1" applyBorder="1" applyAlignment="1" applyProtection="1">
      <alignment horizontal="center"/>
    </xf>
    <xf numFmtId="165" fontId="24" fillId="0" borderId="0" xfId="0" applyNumberFormat="1" applyFont="1" applyFill="1" applyBorder="1" applyAlignment="1" applyProtection="1">
      <alignment horizontal="center"/>
    </xf>
    <xf numFmtId="166" fontId="24" fillId="0" borderId="16" xfId="0" applyNumberFormat="1" applyFont="1" applyFill="1" applyBorder="1" applyAlignment="1" applyProtection="1">
      <alignment horizontal="left"/>
    </xf>
    <xf numFmtId="165" fontId="24" fillId="3" borderId="16" xfId="0" applyNumberFormat="1" applyFont="1" applyFill="1" applyBorder="1" applyAlignment="1" applyProtection="1">
      <alignment horizontal="center"/>
    </xf>
    <xf numFmtId="166" fontId="24" fillId="0" borderId="14" xfId="0" applyNumberFormat="1" applyFont="1" applyFill="1" applyBorder="1" applyAlignment="1" applyProtection="1">
      <alignment horizontal="left"/>
    </xf>
    <xf numFmtId="0" fontId="24" fillId="3" borderId="23" xfId="0" applyFont="1" applyFill="1" applyBorder="1"/>
    <xf numFmtId="0" fontId="24" fillId="3" borderId="4" xfId="0" applyFont="1" applyFill="1" applyBorder="1"/>
    <xf numFmtId="166" fontId="24" fillId="2" borderId="29" xfId="0" applyNumberFormat="1" applyFont="1" applyFill="1" applyBorder="1" applyAlignment="1" applyProtection="1">
      <alignment horizontal="center"/>
    </xf>
    <xf numFmtId="9" fontId="24" fillId="0" borderId="0" xfId="6" applyFont="1" applyFill="1" applyBorder="1" applyAlignment="1" applyProtection="1">
      <alignment horizontal="center"/>
    </xf>
    <xf numFmtId="0" fontId="21" fillId="0" borderId="0" xfId="0" applyFont="1" applyBorder="1" applyAlignment="1" applyProtection="1">
      <alignment horizontal="center" wrapText="1"/>
    </xf>
    <xf numFmtId="0" fontId="21" fillId="0" borderId="0" xfId="0" applyFont="1" applyFill="1" applyBorder="1" applyAlignment="1" applyProtection="1">
      <alignment horizontal="center" wrapText="1"/>
    </xf>
    <xf numFmtId="166" fontId="24" fillId="2" borderId="1" xfId="0" applyNumberFormat="1" applyFont="1" applyFill="1" applyBorder="1" applyAlignment="1" applyProtection="1">
      <alignment horizontal="center" wrapText="1"/>
    </xf>
    <xf numFmtId="166" fontId="24" fillId="2" borderId="23" xfId="0" applyNumberFormat="1" applyFont="1" applyFill="1" applyBorder="1" applyAlignment="1" applyProtection="1">
      <alignment horizontal="center" wrapText="1"/>
    </xf>
    <xf numFmtId="166" fontId="24" fillId="2" borderId="4" xfId="0" applyNumberFormat="1" applyFont="1" applyFill="1" applyBorder="1" applyAlignment="1" applyProtection="1">
      <alignment horizontal="center" wrapText="1"/>
    </xf>
    <xf numFmtId="166" fontId="21" fillId="2" borderId="29" xfId="0" applyNumberFormat="1" applyFont="1" applyFill="1" applyBorder="1" applyAlignment="1" applyProtection="1">
      <alignment horizontal="center" wrapText="1"/>
    </xf>
    <xf numFmtId="166" fontId="21" fillId="2" borderId="3" xfId="0" applyNumberFormat="1" applyFont="1" applyFill="1" applyBorder="1" applyAlignment="1" applyProtection="1">
      <alignment horizontal="center" vertical="center" wrapText="1"/>
    </xf>
    <xf numFmtId="166" fontId="21" fillId="2" borderId="0" xfId="0" applyNumberFormat="1" applyFont="1" applyFill="1" applyBorder="1" applyAlignment="1" applyProtection="1">
      <alignment horizontal="center" vertical="center" wrapText="1"/>
    </xf>
    <xf numFmtId="166" fontId="21" fillId="0" borderId="0" xfId="0" applyNumberFormat="1" applyFont="1" applyFill="1" applyBorder="1" applyAlignment="1" applyProtection="1">
      <alignment horizontal="center" vertical="center" wrapText="1"/>
    </xf>
    <xf numFmtId="166" fontId="24" fillId="0" borderId="0" xfId="0" applyNumberFormat="1" applyFont="1" applyAlignment="1" applyProtection="1"/>
    <xf numFmtId="166" fontId="24" fillId="0" borderId="16" xfId="5" applyNumberFormat="1" applyFont="1" applyFill="1" applyBorder="1" applyAlignment="1" applyProtection="1">
      <alignment horizontal="left" indent="1"/>
    </xf>
    <xf numFmtId="166" fontId="51" fillId="2" borderId="0" xfId="5" applyNumberFormat="1" applyFont="1" applyFill="1" applyBorder="1" applyAlignment="1" applyProtection="1">
      <alignment horizontal="left" indent="1"/>
    </xf>
    <xf numFmtId="164" fontId="24" fillId="0" borderId="17" xfId="0" applyNumberFormat="1" applyFont="1" applyFill="1" applyBorder="1" applyAlignment="1" applyProtection="1">
      <alignment horizontal="center"/>
      <protection locked="0"/>
    </xf>
    <xf numFmtId="164" fontId="24" fillId="3" borderId="35" xfId="0" applyNumberFormat="1" applyFont="1" applyFill="1" applyBorder="1" applyAlignment="1" applyProtection="1">
      <alignment horizontal="center"/>
    </xf>
    <xf numFmtId="1" fontId="24" fillId="0" borderId="15" xfId="0" applyNumberFormat="1" applyFont="1" applyFill="1" applyBorder="1" applyAlignment="1" applyProtection="1">
      <alignment horizontal="center"/>
      <protection locked="0"/>
    </xf>
    <xf numFmtId="1" fontId="24" fillId="0" borderId="39" xfId="0" applyNumberFormat="1" applyFont="1" applyFill="1" applyBorder="1" applyAlignment="1" applyProtection="1">
      <alignment horizontal="center"/>
      <protection locked="0"/>
    </xf>
    <xf numFmtId="1" fontId="24" fillId="0" borderId="37" xfId="0" applyNumberFormat="1" applyFont="1" applyFill="1" applyBorder="1" applyAlignment="1" applyProtection="1">
      <alignment horizontal="center"/>
      <protection locked="0"/>
    </xf>
    <xf numFmtId="164" fontId="21" fillId="2" borderId="0" xfId="0" applyNumberFormat="1" applyFont="1" applyFill="1" applyBorder="1" applyAlignment="1" applyProtection="1">
      <alignment horizontal="center"/>
    </xf>
    <xf numFmtId="164" fontId="24" fillId="0" borderId="0" xfId="0" applyNumberFormat="1" applyFont="1" applyFill="1" applyBorder="1" applyAlignment="1" applyProtection="1">
      <alignment horizontal="center"/>
      <protection locked="0"/>
    </xf>
    <xf numFmtId="1" fontId="24" fillId="0" borderId="0" xfId="0" applyNumberFormat="1" applyFont="1" applyFill="1" applyBorder="1" applyAlignment="1" applyProtection="1">
      <alignment horizontal="center"/>
      <protection locked="0"/>
    </xf>
    <xf numFmtId="166" fontId="24" fillId="2" borderId="9" xfId="0" applyNumberFormat="1" applyFont="1" applyFill="1" applyBorder="1" applyAlignment="1" applyProtection="1"/>
    <xf numFmtId="166" fontId="24" fillId="0" borderId="0" xfId="0" applyNumberFormat="1" applyFont="1" applyFill="1" applyAlignment="1" applyProtection="1"/>
    <xf numFmtId="0" fontId="24" fillId="0" borderId="0" xfId="0" applyFont="1" applyAlignment="1" applyProtection="1"/>
    <xf numFmtId="164" fontId="24" fillId="4" borderId="17" xfId="0" applyNumberFormat="1" applyFont="1" applyFill="1" applyBorder="1" applyAlignment="1" applyProtection="1">
      <alignment horizontal="center"/>
      <protection locked="0"/>
    </xf>
    <xf numFmtId="164" fontId="24" fillId="3" borderId="36" xfId="0" applyNumberFormat="1" applyFont="1" applyFill="1" applyBorder="1" applyAlignment="1" applyProtection="1">
      <alignment horizontal="center"/>
    </xf>
    <xf numFmtId="1" fontId="24" fillId="4" borderId="17" xfId="0" applyNumberFormat="1" applyFont="1" applyFill="1" applyBorder="1" applyAlignment="1" applyProtection="1">
      <alignment horizontal="center"/>
      <protection locked="0"/>
    </xf>
    <xf numFmtId="1" fontId="24" fillId="4" borderId="37" xfId="0" applyNumberFormat="1" applyFont="1" applyFill="1" applyBorder="1" applyAlignment="1" applyProtection="1">
      <alignment horizontal="center"/>
      <protection locked="0"/>
    </xf>
    <xf numFmtId="0" fontId="52" fillId="0" borderId="3" xfId="0" applyFont="1" applyFill="1" applyBorder="1"/>
    <xf numFmtId="164" fontId="21" fillId="0" borderId="17" xfId="0" applyNumberFormat="1" applyFont="1" applyFill="1" applyBorder="1" applyAlignment="1" applyProtection="1">
      <alignment horizontal="center"/>
      <protection locked="0"/>
    </xf>
    <xf numFmtId="1" fontId="24" fillId="0" borderId="17" xfId="0" applyNumberFormat="1" applyFont="1" applyFill="1" applyBorder="1" applyAlignment="1" applyProtection="1">
      <alignment horizontal="center"/>
      <protection locked="0"/>
    </xf>
    <xf numFmtId="164" fontId="24" fillId="0" borderId="36" xfId="0" applyNumberFormat="1" applyFont="1" applyFill="1" applyBorder="1" applyAlignment="1" applyProtection="1">
      <alignment horizontal="center"/>
    </xf>
    <xf numFmtId="166" fontId="24" fillId="2" borderId="0" xfId="5" applyNumberFormat="1" applyFont="1" applyFill="1" applyBorder="1" applyAlignment="1" applyProtection="1">
      <alignment horizontal="left" indent="1"/>
    </xf>
    <xf numFmtId="164" fontId="24" fillId="2" borderId="0" xfId="0" applyNumberFormat="1" applyFont="1" applyFill="1" applyBorder="1" applyAlignment="1" applyProtection="1">
      <alignment horizontal="center"/>
    </xf>
    <xf numFmtId="0" fontId="24" fillId="0" borderId="0" xfId="0" applyFont="1" applyProtection="1"/>
    <xf numFmtId="164" fontId="21" fillId="3" borderId="36" xfId="0" applyNumberFormat="1" applyFont="1" applyFill="1" applyBorder="1" applyAlignment="1" applyProtection="1">
      <alignment horizontal="center"/>
    </xf>
    <xf numFmtId="1" fontId="24" fillId="3" borderId="0" xfId="6" applyNumberFormat="1" applyFont="1" applyFill="1" applyBorder="1" applyAlignment="1" applyProtection="1">
      <alignment horizontal="center"/>
    </xf>
    <xf numFmtId="1" fontId="24" fillId="0" borderId="0" xfId="6" applyNumberFormat="1" applyFont="1" applyFill="1" applyBorder="1" applyAlignment="1" applyProtection="1">
      <alignment horizontal="center"/>
    </xf>
    <xf numFmtId="9" fontId="24" fillId="6" borderId="0" xfId="6" applyFont="1" applyFill="1" applyBorder="1" applyAlignment="1" applyProtection="1">
      <alignment horizontal="center"/>
    </xf>
    <xf numFmtId="9" fontId="24" fillId="0" borderId="0" xfId="6" applyFont="1" applyFill="1" applyBorder="1" applyAlignment="1" applyProtection="1">
      <alignment horizontal="center" vertical="center"/>
    </xf>
    <xf numFmtId="38" fontId="21" fillId="0" borderId="0" xfId="6" applyNumberFormat="1" applyFont="1" applyFill="1" applyBorder="1" applyAlignment="1" applyProtection="1">
      <alignment horizontal="center"/>
    </xf>
    <xf numFmtId="166" fontId="21" fillId="0" borderId="3" xfId="0" applyNumberFormat="1" applyFont="1" applyFill="1" applyBorder="1" applyAlignment="1" applyProtection="1">
      <alignment horizontal="left"/>
    </xf>
    <xf numFmtId="9" fontId="24" fillId="3" borderId="0" xfId="6" applyFont="1" applyFill="1" applyBorder="1" applyAlignment="1" applyProtection="1">
      <alignment horizontal="center"/>
    </xf>
    <xf numFmtId="9" fontId="24" fillId="0" borderId="0" xfId="6" applyNumberFormat="1" applyFont="1" applyFill="1" applyBorder="1" applyAlignment="1" applyProtection="1">
      <alignment horizontal="center"/>
      <protection locked="0"/>
    </xf>
    <xf numFmtId="9" fontId="24" fillId="0" borderId="0" xfId="6" applyFont="1" applyFill="1" applyBorder="1" applyAlignment="1" applyProtection="1">
      <alignment horizontal="center"/>
      <protection locked="0"/>
    </xf>
    <xf numFmtId="166" fontId="24" fillId="0" borderId="12" xfId="0" applyNumberFormat="1" applyFont="1" applyBorder="1" applyProtection="1"/>
    <xf numFmtId="166" fontId="24" fillId="0" borderId="6" xfId="0" applyNumberFormat="1" applyFont="1" applyFill="1" applyBorder="1" applyProtection="1"/>
    <xf numFmtId="166" fontId="24" fillId="3" borderId="6" xfId="0" applyNumberFormat="1" applyFont="1" applyFill="1" applyBorder="1" applyProtection="1"/>
    <xf numFmtId="166" fontId="24" fillId="0" borderId="6" xfId="0" applyNumberFormat="1" applyFont="1" applyFill="1" applyBorder="1" applyAlignment="1" applyProtection="1">
      <alignment horizontal="center"/>
    </xf>
    <xf numFmtId="166" fontId="24" fillId="3" borderId="6" xfId="0" applyNumberFormat="1" applyFont="1" applyFill="1" applyBorder="1" applyAlignment="1" applyProtection="1">
      <alignment horizontal="center"/>
    </xf>
    <xf numFmtId="166" fontId="24" fillId="2" borderId="10" xfId="0" applyNumberFormat="1" applyFont="1" applyFill="1" applyBorder="1" applyProtection="1"/>
    <xf numFmtId="164" fontId="21" fillId="0" borderId="0" xfId="0" applyNumberFormat="1" applyFont="1" applyFill="1" applyBorder="1" applyAlignment="1" applyProtection="1">
      <alignment horizontal="center"/>
      <protection locked="0"/>
    </xf>
    <xf numFmtId="164" fontId="11" fillId="0" borderId="0" xfId="0" applyNumberFormat="1" applyFont="1" applyProtection="1"/>
    <xf numFmtId="164" fontId="53" fillId="3" borderId="0" xfId="0" applyNumberFormat="1" applyFont="1" applyFill="1" applyBorder="1" applyAlignment="1" applyProtection="1"/>
    <xf numFmtId="0" fontId="53" fillId="3" borderId="0" xfId="0" applyFont="1" applyFill="1" applyBorder="1" applyAlignment="1" applyProtection="1"/>
    <xf numFmtId="171" fontId="7" fillId="0" borderId="0" xfId="0" applyNumberFormat="1" applyFont="1" applyFill="1" applyProtection="1"/>
    <xf numFmtId="171" fontId="3" fillId="0" borderId="0" xfId="0" applyNumberFormat="1" applyFont="1" applyFill="1" applyProtection="1"/>
    <xf numFmtId="172" fontId="3" fillId="0" borderId="0" xfId="0" quotePrefix="1" applyNumberFormat="1" applyFont="1" applyAlignment="1" applyProtection="1">
      <alignment horizontal="center"/>
    </xf>
    <xf numFmtId="164" fontId="7" fillId="0" borderId="0" xfId="0" applyNumberFormat="1" applyFont="1" applyProtection="1"/>
    <xf numFmtId="171" fontId="11" fillId="0" borderId="0" xfId="0" applyNumberFormat="1" applyFont="1" applyFill="1" applyProtection="1"/>
    <xf numFmtId="0" fontId="3" fillId="3" borderId="0" xfId="0" applyFont="1" applyFill="1" applyProtection="1"/>
    <xf numFmtId="0" fontId="0" fillId="0" borderId="0" xfId="0" applyNumberFormat="1"/>
    <xf numFmtId="164" fontId="21" fillId="0" borderId="0" xfId="0" applyNumberFormat="1" applyFont="1" applyFill="1" applyBorder="1" applyAlignment="1" applyProtection="1">
      <alignment horizontal="center" wrapText="1"/>
    </xf>
    <xf numFmtId="0" fontId="21" fillId="0" borderId="0" xfId="0" applyFont="1" applyFill="1" applyBorder="1" applyAlignment="1" applyProtection="1">
      <alignment horizontal="center" wrapText="1"/>
    </xf>
    <xf numFmtId="165" fontId="21" fillId="3" borderId="24" xfId="0" applyNumberFormat="1" applyFont="1" applyFill="1" applyBorder="1" applyAlignment="1" applyProtection="1">
      <alignment horizontal="center"/>
    </xf>
    <xf numFmtId="165" fontId="21" fillId="3" borderId="5" xfId="0" applyNumberFormat="1" applyFont="1" applyFill="1" applyBorder="1" applyAlignment="1" applyProtection="1">
      <alignment horizontal="center"/>
    </xf>
    <xf numFmtId="165" fontId="21" fillId="3" borderId="27" xfId="0" applyNumberFormat="1" applyFont="1" applyFill="1" applyBorder="1" applyAlignment="1" applyProtection="1">
      <alignment horizontal="center"/>
    </xf>
    <xf numFmtId="0" fontId="3" fillId="0" borderId="0" xfId="0" applyFont="1" applyAlignment="1" applyProtection="1">
      <alignment horizontal="right"/>
    </xf>
    <xf numFmtId="0" fontId="0" fillId="0" borderId="0" xfId="0" applyFont="1" applyFill="1" applyBorder="1" applyAlignment="1" applyProtection="1">
      <alignment horizontal="right"/>
    </xf>
    <xf numFmtId="0" fontId="0" fillId="0" borderId="0" xfId="0" applyFill="1" applyBorder="1" applyAlignment="1" applyProtection="1">
      <alignment horizontal="right"/>
    </xf>
    <xf numFmtId="0" fontId="11" fillId="0" borderId="0" xfId="0" applyFont="1" applyFill="1" applyBorder="1" applyAlignment="1" applyProtection="1">
      <alignment horizontal="right"/>
    </xf>
    <xf numFmtId="0" fontId="37" fillId="3" borderId="0" xfId="0" applyFont="1" applyFill="1" applyBorder="1" applyAlignment="1" applyProtection="1"/>
    <xf numFmtId="166" fontId="55" fillId="2" borderId="1" xfId="0" applyNumberFormat="1" applyFont="1" applyFill="1" applyBorder="1" applyProtection="1"/>
    <xf numFmtId="164" fontId="3" fillId="0" borderId="0" xfId="0" applyNumberFormat="1" applyFont="1" applyProtection="1"/>
    <xf numFmtId="164" fontId="23" fillId="0" borderId="5" xfId="0" applyNumberFormat="1" applyFont="1" applyFill="1" applyBorder="1" applyAlignment="1" applyProtection="1">
      <alignment horizontal="center" vertical="center" wrapText="1"/>
    </xf>
    <xf numFmtId="164" fontId="23" fillId="0" borderId="3" xfId="0" applyNumberFormat="1" applyFont="1" applyFill="1" applyBorder="1" applyAlignment="1" applyProtection="1">
      <alignment horizontal="center" vertical="center" wrapText="1"/>
    </xf>
    <xf numFmtId="166" fontId="0" fillId="0" borderId="0" xfId="0" applyNumberFormat="1"/>
    <xf numFmtId="0" fontId="3" fillId="0" borderId="0" xfId="0" applyFont="1"/>
    <xf numFmtId="165" fontId="0" fillId="0" borderId="0" xfId="0" applyNumberFormat="1"/>
    <xf numFmtId="172" fontId="0" fillId="0" borderId="0" xfId="0" applyNumberFormat="1"/>
    <xf numFmtId="165" fontId="7" fillId="0" borderId="0" xfId="0" applyNumberFormat="1" applyFont="1"/>
    <xf numFmtId="0" fontId="7" fillId="0" borderId="0" xfId="0" applyFont="1"/>
    <xf numFmtId="43" fontId="0" fillId="0" borderId="0" xfId="1" applyNumberFormat="1" applyFont="1"/>
    <xf numFmtId="164" fontId="54" fillId="4" borderId="46" xfId="0" applyNumberFormat="1" applyFont="1" applyFill="1" applyBorder="1" applyAlignment="1">
      <alignment horizontal="center"/>
    </xf>
    <xf numFmtId="164" fontId="17" fillId="4" borderId="14" xfId="0" applyNumberFormat="1" applyFont="1" applyFill="1" applyBorder="1" applyAlignment="1" applyProtection="1">
      <alignment horizontal="center"/>
      <protection locked="0"/>
    </xf>
    <xf numFmtId="164" fontId="42" fillId="4" borderId="14" xfId="0" applyNumberFormat="1" applyFont="1" applyFill="1" applyBorder="1" applyAlignment="1" applyProtection="1">
      <alignment horizontal="center"/>
      <protection locked="0"/>
    </xf>
    <xf numFmtId="164" fontId="3" fillId="3" borderId="16" xfId="0" applyNumberFormat="1" applyFont="1" applyFill="1" applyBorder="1" applyAlignment="1" applyProtection="1">
      <alignment horizontal="left" indent="1"/>
    </xf>
    <xf numFmtId="164" fontId="42" fillId="0" borderId="25" xfId="0" applyNumberFormat="1" applyFont="1" applyFill="1" applyBorder="1" applyAlignment="1" applyProtection="1">
      <alignment horizontal="center"/>
      <protection locked="0"/>
    </xf>
    <xf numFmtId="164" fontId="11" fillId="3" borderId="20" xfId="0" applyNumberFormat="1" applyFont="1" applyFill="1" applyBorder="1" applyAlignment="1" applyProtection="1">
      <alignment horizontal="left" indent="1"/>
    </xf>
    <xf numFmtId="164" fontId="17" fillId="0" borderId="14" xfId="0" applyNumberFormat="1" applyFont="1" applyFill="1" applyBorder="1" applyAlignment="1" applyProtection="1">
      <alignment horizontal="center"/>
      <protection locked="0"/>
    </xf>
    <xf numFmtId="164" fontId="11" fillId="3" borderId="17" xfId="0" applyNumberFormat="1" applyFont="1" applyFill="1" applyBorder="1" applyAlignment="1" applyProtection="1">
      <alignment horizontal="left" indent="1"/>
    </xf>
    <xf numFmtId="164" fontId="7" fillId="3" borderId="16" xfId="0" applyNumberFormat="1" applyFont="1" applyFill="1" applyBorder="1" applyAlignment="1" applyProtection="1">
      <alignment horizontal="left" indent="1"/>
    </xf>
    <xf numFmtId="164" fontId="42" fillId="0" borderId="14" xfId="0" applyNumberFormat="1" applyFont="1" applyFill="1" applyBorder="1" applyAlignment="1" applyProtection="1">
      <alignment horizontal="center"/>
      <protection locked="0"/>
    </xf>
    <xf numFmtId="164" fontId="7" fillId="2" borderId="3" xfId="0" applyNumberFormat="1" applyFont="1" applyFill="1" applyBorder="1" applyProtection="1"/>
    <xf numFmtId="164" fontId="7" fillId="3" borderId="3" xfId="0" applyNumberFormat="1" applyFont="1" applyFill="1" applyBorder="1" applyAlignment="1" applyProtection="1">
      <alignment horizontal="center"/>
    </xf>
    <xf numFmtId="164" fontId="42" fillId="0" borderId="34" xfId="0" applyNumberFormat="1" applyFont="1" applyFill="1" applyBorder="1" applyAlignment="1" applyProtection="1">
      <alignment horizontal="center" wrapText="1"/>
      <protection locked="0"/>
    </xf>
    <xf numFmtId="164" fontId="11" fillId="3" borderId="34" xfId="0" applyNumberFormat="1" applyFont="1" applyFill="1" applyBorder="1" applyAlignment="1" applyProtection="1">
      <alignment horizontal="left" indent="1"/>
    </xf>
    <xf numFmtId="164" fontId="17" fillId="0" borderId="34" xfId="0" applyNumberFormat="1" applyFont="1" applyFill="1" applyBorder="1" applyAlignment="1" applyProtection="1">
      <alignment horizontal="center"/>
      <protection locked="0"/>
    </xf>
    <xf numFmtId="164" fontId="17" fillId="0" borderId="34" xfId="0" applyNumberFormat="1" applyFont="1" applyFill="1" applyBorder="1" applyAlignment="1" applyProtection="1">
      <alignment horizontal="center"/>
    </xf>
    <xf numFmtId="164" fontId="7" fillId="3" borderId="3" xfId="0" applyNumberFormat="1" applyFont="1" applyFill="1" applyBorder="1" applyAlignment="1" applyProtection="1">
      <alignment horizontal="left" indent="1"/>
    </xf>
    <xf numFmtId="164" fontId="42" fillId="0" borderId="17" xfId="0" applyNumberFormat="1" applyFont="1" applyFill="1" applyBorder="1" applyAlignment="1" applyProtection="1">
      <alignment horizontal="center"/>
      <protection locked="0"/>
    </xf>
    <xf numFmtId="164" fontId="42" fillId="0" borderId="20" xfId="0" applyNumberFormat="1" applyFont="1" applyFill="1" applyBorder="1" applyAlignment="1" applyProtection="1">
      <alignment horizontal="center"/>
      <protection locked="0"/>
    </xf>
    <xf numFmtId="164" fontId="17" fillId="0" borderId="20" xfId="0" applyNumberFormat="1" applyFont="1" applyFill="1" applyBorder="1" applyAlignment="1" applyProtection="1">
      <alignment horizontal="center"/>
      <protection locked="0"/>
    </xf>
    <xf numFmtId="164" fontId="17" fillId="0" borderId="20" xfId="0" applyNumberFormat="1" applyFont="1" applyFill="1" applyBorder="1" applyAlignment="1" applyProtection="1">
      <alignment horizontal="center"/>
    </xf>
    <xf numFmtId="164" fontId="11" fillId="3" borderId="20" xfId="0" applyNumberFormat="1" applyFont="1" applyFill="1" applyBorder="1" applyAlignment="1" applyProtection="1">
      <alignment horizontal="center"/>
    </xf>
    <xf numFmtId="164" fontId="42" fillId="0" borderId="22" xfId="0" applyNumberFormat="1" applyFont="1" applyFill="1" applyBorder="1" applyAlignment="1" applyProtection="1">
      <alignment horizontal="center"/>
      <protection locked="0"/>
    </xf>
    <xf numFmtId="164" fontId="17" fillId="0" borderId="14" xfId="0" applyNumberFormat="1" applyFont="1" applyFill="1" applyBorder="1" applyAlignment="1" applyProtection="1">
      <alignment horizontal="center"/>
    </xf>
    <xf numFmtId="173" fontId="0" fillId="0" borderId="0" xfId="1" applyNumberFormat="1" applyFont="1"/>
    <xf numFmtId="164" fontId="56" fillId="0" borderId="0" xfId="0" applyNumberFormat="1" applyFont="1" applyFill="1" applyBorder="1" applyAlignment="1" applyProtection="1">
      <alignment horizontal="left"/>
    </xf>
    <xf numFmtId="164" fontId="13" fillId="0" borderId="0" xfId="0" applyNumberFormat="1" applyFont="1" applyFill="1" applyBorder="1" applyAlignment="1" applyProtection="1">
      <alignment horizontal="left"/>
      <protection locked="0"/>
    </xf>
    <xf numFmtId="164" fontId="13" fillId="0" borderId="0" xfId="0" applyNumberFormat="1" applyFont="1" applyFill="1" applyBorder="1" applyAlignment="1" applyProtection="1">
      <alignment horizontal="left"/>
    </xf>
    <xf numFmtId="164" fontId="13" fillId="0" borderId="3" xfId="0" applyNumberFormat="1" applyFont="1" applyFill="1" applyBorder="1" applyAlignment="1" applyProtection="1">
      <alignment horizontal="left"/>
    </xf>
    <xf numFmtId="164" fontId="13" fillId="10" borderId="3" xfId="0" applyNumberFormat="1" applyFont="1" applyFill="1" applyBorder="1" applyAlignment="1" applyProtection="1">
      <alignment horizontal="left"/>
    </xf>
    <xf numFmtId="0" fontId="53" fillId="9" borderId="47" xfId="0" applyFont="1" applyFill="1" applyBorder="1"/>
    <xf numFmtId="0" fontId="53" fillId="9" borderId="45" xfId="0" applyFont="1" applyFill="1" applyBorder="1"/>
    <xf numFmtId="0" fontId="47" fillId="7" borderId="32" xfId="4" applyFont="1" applyFill="1" applyBorder="1"/>
    <xf numFmtId="0" fontId="48" fillId="0" borderId="24" xfId="0" applyFont="1" applyBorder="1"/>
    <xf numFmtId="0" fontId="0" fillId="0" borderId="0" xfId="1" applyNumberFormat="1" applyFont="1"/>
    <xf numFmtId="173" fontId="0" fillId="0" borderId="0" xfId="0" applyNumberFormat="1" applyFont="1"/>
    <xf numFmtId="0" fontId="0" fillId="0" borderId="0" xfId="0" applyNumberFormat="1" applyFont="1"/>
    <xf numFmtId="0" fontId="47" fillId="11" borderId="3" xfId="8" applyFont="1" applyFill="1" applyBorder="1" applyAlignment="1">
      <alignment vertical="center" wrapText="1"/>
    </xf>
    <xf numFmtId="0" fontId="2" fillId="0" borderId="0" xfId="8" applyFill="1"/>
    <xf numFmtId="0" fontId="46" fillId="0" borderId="3" xfId="8" applyNumberFormat="1" applyFont="1" applyFill="1" applyBorder="1" applyAlignment="1">
      <alignment horizontal="left"/>
    </xf>
    <xf numFmtId="0" fontId="46" fillId="0" borderId="3" xfId="8" applyNumberFormat="1" applyFont="1" applyFill="1" applyBorder="1" applyAlignment="1">
      <alignment horizontal="left" wrapText="1"/>
    </xf>
    <xf numFmtId="0" fontId="10" fillId="0" borderId="3" xfId="8" applyNumberFormat="1" applyFont="1" applyFill="1" applyBorder="1" applyAlignment="1">
      <alignment horizontal="left" wrapText="1"/>
    </xf>
    <xf numFmtId="0" fontId="46" fillId="0" borderId="3" xfId="9" applyNumberFormat="1" applyFont="1" applyFill="1" applyBorder="1" applyAlignment="1">
      <alignment horizontal="left" wrapText="1"/>
    </xf>
    <xf numFmtId="0" fontId="46" fillId="0" borderId="0" xfId="8" applyNumberFormat="1" applyFont="1" applyFill="1" applyBorder="1" applyAlignment="1">
      <alignment horizontal="left"/>
    </xf>
    <xf numFmtId="0" fontId="10" fillId="0" borderId="0" xfId="8" applyNumberFormat="1" applyFont="1" applyFill="1" applyBorder="1" applyAlignment="1">
      <alignment horizontal="left" wrapText="1"/>
    </xf>
    <xf numFmtId="0" fontId="10" fillId="0" borderId="3" xfId="9" applyNumberFormat="1" applyFont="1" applyFill="1" applyBorder="1" applyAlignment="1">
      <alignment horizontal="left" wrapText="1"/>
    </xf>
    <xf numFmtId="0" fontId="7" fillId="12" borderId="48" xfId="0" applyFont="1" applyFill="1" applyBorder="1"/>
    <xf numFmtId="0" fontId="7" fillId="3" borderId="0" xfId="0" applyFont="1" applyFill="1" applyAlignment="1">
      <alignment horizontal="center"/>
    </xf>
    <xf numFmtId="0" fontId="0" fillId="3" borderId="0" xfId="0" applyFill="1"/>
    <xf numFmtId="0" fontId="53" fillId="13" borderId="0" xfId="0" applyFont="1" applyFill="1" applyBorder="1"/>
    <xf numFmtId="0" fontId="7" fillId="2" borderId="0" xfId="0" applyFont="1" applyFill="1" applyBorder="1" applyProtection="1"/>
    <xf numFmtId="0" fontId="11" fillId="2" borderId="0" xfId="0" applyFont="1" applyFill="1" applyBorder="1" applyProtection="1"/>
    <xf numFmtId="0" fontId="3" fillId="2" borderId="0" xfId="0" applyFont="1" applyFill="1" applyBorder="1" applyAlignment="1" applyProtection="1">
      <alignment horizontal="center"/>
    </xf>
    <xf numFmtId="0" fontId="58" fillId="2" borderId="0" xfId="0" applyFont="1" applyFill="1" applyBorder="1" applyProtection="1"/>
    <xf numFmtId="0" fontId="3" fillId="2" borderId="0" xfId="0" applyFont="1" applyFill="1" applyBorder="1" applyProtection="1"/>
    <xf numFmtId="164" fontId="26" fillId="2" borderId="3" xfId="0" applyNumberFormat="1" applyFont="1" applyFill="1" applyBorder="1" applyAlignment="1" applyProtection="1">
      <alignment horizontal="center" vertical="center" wrapText="1"/>
    </xf>
    <xf numFmtId="164" fontId="26" fillId="0" borderId="3" xfId="0" applyNumberFormat="1" applyFont="1" applyFill="1" applyBorder="1" applyAlignment="1" applyProtection="1">
      <alignment horizontal="center" vertical="center" wrapText="1"/>
    </xf>
    <xf numFmtId="10" fontId="42" fillId="4" borderId="17" xfId="0" applyNumberFormat="1" applyFont="1" applyFill="1" applyBorder="1" applyAlignment="1" applyProtection="1">
      <alignment horizontal="center"/>
      <protection locked="0"/>
    </xf>
    <xf numFmtId="0" fontId="3" fillId="3" borderId="35" xfId="0" applyFont="1" applyFill="1" applyBorder="1" applyProtection="1"/>
    <xf numFmtId="0" fontId="3" fillId="3" borderId="36" xfId="0" applyFont="1" applyFill="1" applyBorder="1" applyProtection="1"/>
    <xf numFmtId="0" fontId="3" fillId="3" borderId="37" xfId="0" applyFont="1" applyFill="1" applyBorder="1" applyProtection="1"/>
    <xf numFmtId="10" fontId="3" fillId="4" borderId="17" xfId="0" applyNumberFormat="1" applyFont="1" applyFill="1" applyBorder="1" applyAlignment="1" applyProtection="1">
      <alignment horizontal="center"/>
      <protection locked="0"/>
    </xf>
    <xf numFmtId="10" fontId="42" fillId="4" borderId="16" xfId="0" applyNumberFormat="1" applyFont="1" applyFill="1" applyBorder="1" applyAlignment="1" applyProtection="1">
      <alignment horizontal="center"/>
      <protection locked="0"/>
    </xf>
    <xf numFmtId="0" fontId="3" fillId="3" borderId="22" xfId="0" applyFont="1" applyFill="1" applyBorder="1" applyProtection="1"/>
    <xf numFmtId="0" fontId="3" fillId="3" borderId="19" xfId="0" applyFont="1" applyFill="1" applyBorder="1" applyProtection="1"/>
    <xf numFmtId="0" fontId="3" fillId="3" borderId="28" xfId="0" applyFont="1" applyFill="1" applyBorder="1" applyProtection="1"/>
    <xf numFmtId="10" fontId="42" fillId="4" borderId="20" xfId="0" applyNumberFormat="1" applyFont="1" applyFill="1" applyBorder="1" applyAlignment="1" applyProtection="1">
      <alignment horizontal="center"/>
      <protection locked="0"/>
    </xf>
    <xf numFmtId="0" fontId="3" fillId="3" borderId="33" xfId="0" applyFont="1" applyFill="1" applyBorder="1" applyProtection="1"/>
    <xf numFmtId="0" fontId="3" fillId="3" borderId="49" xfId="0" applyFont="1" applyFill="1" applyBorder="1" applyProtection="1"/>
    <xf numFmtId="0" fontId="3" fillId="3" borderId="38" xfId="0" applyFont="1" applyFill="1" applyBorder="1" applyProtection="1"/>
    <xf numFmtId="10" fontId="42" fillId="4" borderId="15" xfId="0" applyNumberFormat="1" applyFont="1" applyFill="1" applyBorder="1" applyAlignment="1" applyProtection="1">
      <alignment horizontal="center"/>
      <protection locked="0"/>
    </xf>
    <xf numFmtId="0" fontId="3" fillId="3" borderId="21" xfId="0" applyFont="1" applyFill="1" applyBorder="1" applyProtection="1"/>
    <xf numFmtId="0" fontId="3" fillId="3" borderId="50" xfId="0" applyFont="1" applyFill="1" applyBorder="1" applyProtection="1"/>
    <xf numFmtId="0" fontId="3" fillId="3" borderId="39" xfId="0" applyFont="1" applyFill="1" applyBorder="1" applyProtection="1"/>
    <xf numFmtId="10" fontId="3" fillId="4" borderId="15" xfId="0" applyNumberFormat="1" applyFont="1" applyFill="1" applyBorder="1" applyAlignment="1" applyProtection="1">
      <alignment horizontal="center"/>
      <protection locked="0"/>
    </xf>
    <xf numFmtId="10" fontId="42" fillId="4" borderId="18" xfId="0" applyNumberFormat="1" applyFont="1" applyFill="1" applyBorder="1" applyAlignment="1" applyProtection="1">
      <alignment horizontal="center"/>
      <protection locked="0"/>
    </xf>
    <xf numFmtId="0" fontId="3" fillId="3" borderId="51" xfId="0" applyFont="1" applyFill="1" applyBorder="1" applyProtection="1"/>
    <xf numFmtId="10" fontId="3" fillId="4" borderId="18" xfId="0" applyNumberFormat="1" applyFont="1" applyFill="1" applyBorder="1" applyAlignment="1" applyProtection="1">
      <alignment horizontal="center"/>
      <protection locked="0"/>
    </xf>
    <xf numFmtId="0" fontId="7" fillId="2" borderId="33" xfId="0" applyFont="1" applyFill="1" applyBorder="1" applyAlignment="1" applyProtection="1">
      <alignment horizontal="left"/>
    </xf>
    <xf numFmtId="0" fontId="7" fillId="3" borderId="0" xfId="0" applyFont="1" applyFill="1" applyBorder="1" applyAlignment="1" applyProtection="1"/>
    <xf numFmtId="10" fontId="42" fillId="4" borderId="25" xfId="0" applyNumberFormat="1" applyFont="1" applyFill="1" applyBorder="1" applyAlignment="1" applyProtection="1">
      <alignment horizontal="center"/>
      <protection locked="0"/>
    </xf>
    <xf numFmtId="0" fontId="3" fillId="3" borderId="23" xfId="0" applyFont="1" applyFill="1" applyBorder="1" applyProtection="1"/>
    <xf numFmtId="0" fontId="21" fillId="0" borderId="0" xfId="0" applyFont="1" applyFill="1" applyBorder="1" applyAlignment="1" applyProtection="1">
      <alignment horizontal="center" wrapText="1"/>
    </xf>
    <xf numFmtId="2" fontId="55" fillId="2" borderId="1" xfId="0" applyNumberFormat="1" applyFont="1" applyFill="1" applyBorder="1" applyAlignment="1" applyProtection="1">
      <alignment horizontal="center" wrapText="1"/>
    </xf>
    <xf numFmtId="2" fontId="55" fillId="2" borderId="1" xfId="0" applyNumberFormat="1" applyFont="1" applyFill="1" applyBorder="1" applyAlignment="1" applyProtection="1">
      <alignment horizontal="center"/>
    </xf>
    <xf numFmtId="2" fontId="55" fillId="2" borderId="11" xfId="0" applyNumberFormat="1" applyFont="1" applyFill="1" applyBorder="1" applyAlignment="1" applyProtection="1">
      <alignment horizontal="center"/>
    </xf>
    <xf numFmtId="2" fontId="55" fillId="2" borderId="1" xfId="0" applyNumberFormat="1" applyFont="1" applyFill="1" applyBorder="1" applyAlignment="1" applyProtection="1">
      <alignment horizontal="center" vertical="center"/>
    </xf>
    <xf numFmtId="164" fontId="54" fillId="4" borderId="3" xfId="0" applyNumberFormat="1" applyFont="1" applyFill="1" applyBorder="1" applyAlignment="1">
      <alignment horizontal="center"/>
    </xf>
    <xf numFmtId="164" fontId="56" fillId="0" borderId="0" xfId="0" applyNumberFormat="1" applyFont="1" applyFill="1" applyBorder="1" applyAlignment="1" applyProtection="1">
      <alignment horizontal="left"/>
      <protection locked="0"/>
    </xf>
    <xf numFmtId="9" fontId="13" fillId="0" borderId="0" xfId="6" applyFont="1" applyFill="1" applyBorder="1" applyAlignment="1" applyProtection="1">
      <alignment horizontal="left"/>
    </xf>
    <xf numFmtId="166" fontId="56" fillId="0" borderId="0" xfId="0" applyNumberFormat="1" applyFont="1" applyFill="1" applyBorder="1" applyAlignment="1" applyProtection="1">
      <alignment horizontal="left" wrapText="1"/>
    </xf>
    <xf numFmtId="0" fontId="13" fillId="3" borderId="33" xfId="0" applyFont="1" applyFill="1" applyBorder="1"/>
    <xf numFmtId="164" fontId="34" fillId="0" borderId="0" xfId="0" applyNumberFormat="1" applyFont="1" applyFill="1" applyBorder="1" applyAlignment="1" applyProtection="1">
      <alignment horizontal="left"/>
    </xf>
    <xf numFmtId="164" fontId="59" fillId="0" borderId="0" xfId="0" applyNumberFormat="1" applyFont="1" applyFill="1" applyBorder="1" applyAlignment="1" applyProtection="1">
      <alignment horizontal="left"/>
    </xf>
    <xf numFmtId="166" fontId="21" fillId="3" borderId="24" xfId="0" applyNumberFormat="1" applyFont="1" applyFill="1" applyBorder="1" applyAlignment="1" applyProtection="1">
      <alignment horizontal="left" vertical="center" wrapText="1"/>
    </xf>
    <xf numFmtId="164" fontId="13" fillId="3" borderId="0" xfId="0" applyNumberFormat="1" applyFont="1" applyFill="1" applyBorder="1" applyAlignment="1" applyProtection="1">
      <alignment horizontal="left"/>
    </xf>
    <xf numFmtId="0" fontId="21" fillId="0" borderId="0" xfId="0" applyFont="1" applyFill="1" applyBorder="1" applyAlignment="1" applyProtection="1">
      <alignment horizontal="center" wrapText="1"/>
    </xf>
    <xf numFmtId="0" fontId="10" fillId="0" borderId="24" xfId="0" applyFont="1" applyBorder="1" applyAlignment="1">
      <alignment vertical="center" wrapText="1"/>
    </xf>
    <xf numFmtId="0" fontId="46" fillId="0" borderId="24" xfId="0" applyFont="1" applyBorder="1" applyAlignment="1">
      <alignment vertical="center" wrapText="1"/>
    </xf>
    <xf numFmtId="0" fontId="46" fillId="0" borderId="24" xfId="0" applyFont="1" applyBorder="1" applyAlignment="1">
      <alignment vertical="center"/>
    </xf>
    <xf numFmtId="0" fontId="46" fillId="0" borderId="3" xfId="4" applyFont="1" applyBorder="1" applyAlignment="1">
      <alignment vertical="center" wrapText="1"/>
    </xf>
    <xf numFmtId="9" fontId="46" fillId="8" borderId="3" xfId="4" applyNumberFormat="1" applyFont="1" applyFill="1" applyBorder="1" applyAlignment="1">
      <alignment vertical="center"/>
    </xf>
    <xf numFmtId="170" fontId="46" fillId="0" borderId="3" xfId="4" applyNumberFormat="1" applyFont="1" applyBorder="1" applyAlignment="1">
      <alignment vertical="center"/>
    </xf>
    <xf numFmtId="0" fontId="47" fillId="7" borderId="34" xfId="4" applyFont="1" applyFill="1" applyBorder="1" applyAlignment="1">
      <alignment vertical="center"/>
    </xf>
    <xf numFmtId="0" fontId="47" fillId="7" borderId="34" xfId="4" applyFont="1" applyFill="1" applyBorder="1" applyAlignment="1">
      <alignment vertical="center" wrapText="1"/>
    </xf>
    <xf numFmtId="0" fontId="47" fillId="7" borderId="20" xfId="4" applyFont="1" applyFill="1" applyBorder="1" applyAlignment="1">
      <alignment vertical="center"/>
    </xf>
    <xf numFmtId="0" fontId="47" fillId="7" borderId="20" xfId="0" applyFont="1" applyFill="1" applyBorder="1" applyAlignment="1">
      <alignment vertical="center"/>
    </xf>
    <xf numFmtId="0" fontId="47" fillId="7" borderId="32" xfId="4" applyFont="1" applyFill="1" applyBorder="1" applyAlignment="1">
      <alignment vertical="center"/>
    </xf>
    <xf numFmtId="0" fontId="47" fillId="7" borderId="34" xfId="4" applyFont="1" applyFill="1" applyBorder="1" applyAlignment="1">
      <alignment horizontal="center" vertical="center"/>
    </xf>
    <xf numFmtId="172" fontId="46" fillId="0" borderId="3" xfId="4" applyNumberFormat="1" applyFont="1" applyBorder="1" applyAlignment="1">
      <alignment horizontal="center" vertical="center"/>
    </xf>
    <xf numFmtId="164" fontId="13" fillId="14" borderId="3" xfId="0" applyNumberFormat="1" applyFont="1" applyFill="1" applyBorder="1" applyAlignment="1" applyProtection="1">
      <alignment horizontal="left"/>
    </xf>
    <xf numFmtId="164" fontId="21" fillId="2" borderId="34" xfId="0" applyNumberFormat="1" applyFont="1" applyFill="1" applyBorder="1" applyAlignment="1" applyProtection="1">
      <alignment horizontal="center" wrapText="1"/>
    </xf>
    <xf numFmtId="0" fontId="21" fillId="2" borderId="18" xfId="0" applyFont="1" applyFill="1" applyBorder="1" applyAlignment="1" applyProtection="1">
      <alignment horizontal="center"/>
    </xf>
    <xf numFmtId="164" fontId="54" fillId="4" borderId="46" xfId="0" applyNumberFormat="1" applyFont="1" applyFill="1" applyBorder="1" applyAlignment="1">
      <alignment horizontal="left" vertical="center" wrapText="1"/>
    </xf>
    <xf numFmtId="0" fontId="21" fillId="2" borderId="4" xfId="0" applyFont="1" applyFill="1" applyBorder="1" applyAlignment="1" applyProtection="1">
      <alignment horizontal="center"/>
    </xf>
    <xf numFmtId="164" fontId="8" fillId="2" borderId="32" xfId="0" applyNumberFormat="1" applyFont="1" applyFill="1" applyBorder="1" applyAlignment="1" applyProtection="1">
      <alignment horizontal="center"/>
    </xf>
    <xf numFmtId="164" fontId="8" fillId="2" borderId="33" xfId="0" applyNumberFormat="1" applyFont="1" applyFill="1" applyBorder="1" applyAlignment="1" applyProtection="1">
      <alignment horizontal="center"/>
    </xf>
    <xf numFmtId="164" fontId="11" fillId="3" borderId="52" xfId="0" applyNumberFormat="1" applyFont="1" applyFill="1" applyBorder="1" applyAlignment="1" applyProtection="1">
      <alignment horizontal="center"/>
    </xf>
    <xf numFmtId="164" fontId="7" fillId="3" borderId="24" xfId="0" applyNumberFormat="1" applyFont="1" applyFill="1" applyBorder="1" applyAlignment="1" applyProtection="1">
      <alignment horizontal="center"/>
    </xf>
    <xf numFmtId="164" fontId="11" fillId="3" borderId="24" xfId="0" applyNumberFormat="1" applyFont="1" applyFill="1" applyBorder="1" applyAlignment="1" applyProtection="1">
      <alignment horizontal="center"/>
    </xf>
    <xf numFmtId="164" fontId="11" fillId="3" borderId="33" xfId="0" applyNumberFormat="1" applyFont="1" applyFill="1" applyBorder="1" applyAlignment="1" applyProtection="1">
      <alignment horizontal="center"/>
    </xf>
    <xf numFmtId="0" fontId="60" fillId="3" borderId="20" xfId="0" applyFont="1" applyFill="1" applyBorder="1" applyAlignment="1" applyProtection="1"/>
    <xf numFmtId="164" fontId="7" fillId="3" borderId="20" xfId="0" applyNumberFormat="1" applyFont="1" applyFill="1" applyBorder="1" applyAlignment="1" applyProtection="1">
      <alignment horizontal="center"/>
    </xf>
    <xf numFmtId="164" fontId="0" fillId="0" borderId="0" xfId="0" applyNumberFormat="1" applyFont="1" applyFill="1" applyProtection="1"/>
    <xf numFmtId="172" fontId="0" fillId="0" borderId="0" xfId="0" applyNumberFormat="1" applyFont="1" applyFill="1" applyAlignment="1" applyProtection="1">
      <alignment horizontal="center"/>
    </xf>
    <xf numFmtId="0" fontId="0" fillId="0" borderId="0" xfId="0" applyFont="1" applyFill="1" applyProtection="1"/>
    <xf numFmtId="2" fontId="61" fillId="3" borderId="1" xfId="1" applyNumberFormat="1" applyFont="1" applyFill="1" applyBorder="1" applyAlignment="1" applyProtection="1">
      <alignment horizontal="center"/>
    </xf>
    <xf numFmtId="164" fontId="41" fillId="2" borderId="24" xfId="0" applyNumberFormat="1" applyFont="1" applyFill="1" applyBorder="1" applyAlignment="1" applyProtection="1">
      <alignment horizontal="center"/>
    </xf>
    <xf numFmtId="164" fontId="54" fillId="4" borderId="3" xfId="0" applyNumberFormat="1" applyFont="1" applyFill="1" applyBorder="1" applyAlignment="1">
      <alignment horizontal="left" vertical="center" wrapText="1"/>
    </xf>
    <xf numFmtId="164" fontId="17" fillId="3" borderId="3" xfId="0" applyNumberFormat="1" applyFont="1" applyFill="1" applyBorder="1" applyAlignment="1" applyProtection="1">
      <alignment horizontal="center"/>
      <protection locked="0"/>
    </xf>
    <xf numFmtId="164" fontId="7" fillId="4" borderId="3" xfId="0" applyNumberFormat="1" applyFont="1" applyFill="1" applyBorder="1" applyAlignment="1" applyProtection="1">
      <alignment horizontal="center"/>
      <protection locked="0"/>
    </xf>
    <xf numFmtId="164" fontId="11" fillId="3" borderId="14" xfId="0" applyNumberFormat="1" applyFont="1" applyFill="1" applyBorder="1" applyAlignment="1" applyProtection="1">
      <alignment horizontal="left" indent="1"/>
    </xf>
    <xf numFmtId="164" fontId="0" fillId="0" borderId="0" xfId="0" applyNumberFormat="1" applyFont="1" applyProtection="1"/>
    <xf numFmtId="164" fontId="54" fillId="4" borderId="53" xfId="0" applyNumberFormat="1" applyFont="1" applyFill="1" applyBorder="1" applyAlignment="1">
      <alignment horizontal="center"/>
    </xf>
    <xf numFmtId="164" fontId="54" fillId="4" borderId="53" xfId="0" applyNumberFormat="1" applyFont="1" applyFill="1" applyBorder="1" applyAlignment="1">
      <alignment horizontal="left" vertical="center" wrapText="1"/>
    </xf>
    <xf numFmtId="166" fontId="24" fillId="2" borderId="34" xfId="0" applyNumberFormat="1" applyFont="1" applyFill="1" applyBorder="1" applyAlignment="1" applyProtection="1">
      <alignment horizontal="center" wrapText="1"/>
    </xf>
    <xf numFmtId="166" fontId="24" fillId="2" borderId="26" xfId="0" applyNumberFormat="1" applyFont="1" applyFill="1" applyBorder="1" applyAlignment="1" applyProtection="1">
      <alignment horizontal="center" wrapText="1"/>
    </xf>
    <xf numFmtId="166" fontId="21" fillId="2" borderId="34" xfId="0" applyNumberFormat="1" applyFont="1" applyFill="1" applyBorder="1" applyAlignment="1" applyProtection="1">
      <alignment horizontal="center" wrapText="1"/>
    </xf>
    <xf numFmtId="166" fontId="24" fillId="2" borderId="26" xfId="0" applyNumberFormat="1" applyFont="1" applyFill="1" applyBorder="1" applyAlignment="1" applyProtection="1">
      <alignment horizontal="left"/>
    </xf>
    <xf numFmtId="0" fontId="21" fillId="0" borderId="0" xfId="0" applyFont="1" applyFill="1" applyBorder="1" applyAlignment="1" applyProtection="1">
      <alignment horizontal="center" wrapText="1"/>
    </xf>
    <xf numFmtId="0" fontId="0" fillId="0" borderId="0" xfId="0" applyFont="1"/>
    <xf numFmtId="0" fontId="0" fillId="3" borderId="31" xfId="0" applyFill="1" applyBorder="1"/>
    <xf numFmtId="0" fontId="64" fillId="15" borderId="47" xfId="0" applyFont="1" applyFill="1" applyBorder="1"/>
    <xf numFmtId="0" fontId="64" fillId="15" borderId="45" xfId="0" applyFont="1" applyFill="1" applyBorder="1"/>
    <xf numFmtId="0" fontId="0" fillId="0" borderId="0" xfId="0" applyAlignment="1">
      <alignment vertical="center"/>
    </xf>
    <xf numFmtId="0" fontId="3" fillId="0" borderId="0" xfId="0" applyFont="1" applyAlignment="1">
      <alignment vertical="center"/>
    </xf>
    <xf numFmtId="172" fontId="0" fillId="0" borderId="0" xfId="0" applyNumberFormat="1" applyAlignment="1">
      <alignment vertical="center"/>
    </xf>
    <xf numFmtId="0" fontId="0" fillId="3" borderId="0" xfId="0" applyFill="1" applyAlignment="1">
      <alignment vertical="center"/>
    </xf>
    <xf numFmtId="0" fontId="48" fillId="0" borderId="3" xfId="4" applyFont="1" applyBorder="1" applyAlignment="1">
      <alignment vertical="center" wrapText="1"/>
    </xf>
    <xf numFmtId="170" fontId="48" fillId="0" borderId="3" xfId="4" applyNumberFormat="1" applyFont="1" applyBorder="1" applyAlignment="1">
      <alignment vertical="center"/>
    </xf>
    <xf numFmtId="0" fontId="48" fillId="0" borderId="3" xfId="4" applyFont="1" applyBorder="1" applyAlignment="1">
      <alignment vertical="center"/>
    </xf>
    <xf numFmtId="0" fontId="48" fillId="0" borderId="24" xfId="0" applyFont="1" applyBorder="1" applyAlignment="1">
      <alignment vertical="center"/>
    </xf>
    <xf numFmtId="0" fontId="64" fillId="15" borderId="45" xfId="0" applyFont="1" applyFill="1" applyBorder="1" applyAlignment="1">
      <alignment vertical="center"/>
    </xf>
    <xf numFmtId="0" fontId="54" fillId="15" borderId="45" xfId="0" applyFont="1" applyFill="1" applyBorder="1" applyAlignment="1">
      <alignment vertical="center"/>
    </xf>
    <xf numFmtId="0" fontId="64" fillId="15" borderId="47" xfId="0" applyFont="1" applyFill="1" applyBorder="1" applyAlignment="1">
      <alignment vertical="center"/>
    </xf>
    <xf numFmtId="0" fontId="0" fillId="0" borderId="0" xfId="0" applyNumberFormat="1" applyAlignment="1">
      <alignment vertical="center"/>
    </xf>
    <xf numFmtId="0" fontId="0" fillId="0" borderId="0" xfId="0" applyFont="1" applyAlignment="1">
      <alignment vertical="center"/>
    </xf>
    <xf numFmtId="0" fontId="62" fillId="0" borderId="3" xfId="4" applyFont="1" applyFill="1" applyBorder="1" applyAlignment="1">
      <alignment vertical="center" wrapText="1"/>
    </xf>
    <xf numFmtId="9" fontId="62" fillId="8" borderId="3" xfId="4" applyNumberFormat="1" applyFont="1" applyFill="1" applyBorder="1" applyAlignment="1">
      <alignment vertical="center"/>
    </xf>
    <xf numFmtId="0" fontId="62" fillId="0" borderId="24" xfId="0" applyFont="1" applyBorder="1" applyAlignment="1">
      <alignment vertical="center" wrapText="1"/>
    </xf>
    <xf numFmtId="172" fontId="62" fillId="0" borderId="3" xfId="4" applyNumberFormat="1" applyFont="1" applyFill="1" applyBorder="1" applyAlignment="1">
      <alignment horizontal="center" vertical="center"/>
    </xf>
    <xf numFmtId="0" fontId="21" fillId="0" borderId="0" xfId="0" applyFont="1" applyFill="1" applyBorder="1" applyAlignment="1" applyProtection="1">
      <alignment horizontal="center" wrapText="1"/>
    </xf>
    <xf numFmtId="0" fontId="0" fillId="0" borderId="0" xfId="0" applyAlignment="1">
      <alignment horizontal="center"/>
    </xf>
    <xf numFmtId="0" fontId="46" fillId="0" borderId="0" xfId="4" applyFont="1" applyAlignment="1">
      <alignment horizontal="center"/>
    </xf>
    <xf numFmtId="0" fontId="47" fillId="7" borderId="34" xfId="4" applyFont="1" applyFill="1" applyBorder="1" applyAlignment="1">
      <alignment horizontal="center"/>
    </xf>
    <xf numFmtId="166" fontId="13" fillId="0" borderId="3" xfId="0" applyNumberFormat="1" applyFont="1" applyFill="1" applyBorder="1" applyAlignment="1" applyProtection="1">
      <alignment horizontal="center"/>
    </xf>
    <xf numFmtId="164" fontId="3" fillId="3" borderId="17" xfId="0" applyNumberFormat="1" applyFont="1" applyFill="1" applyBorder="1" applyAlignment="1" applyProtection="1">
      <alignment horizontal="left" indent="1"/>
    </xf>
    <xf numFmtId="165" fontId="43" fillId="0" borderId="3" xfId="0" applyNumberFormat="1" applyFont="1" applyFill="1" applyBorder="1" applyAlignment="1" applyProtection="1">
      <alignment horizontal="center" vertical="center" wrapText="1"/>
    </xf>
    <xf numFmtId="10" fontId="42" fillId="0" borderId="33" xfId="0" applyNumberFormat="1" applyFont="1" applyFill="1" applyBorder="1" applyAlignment="1" applyProtection="1">
      <alignment horizontal="center"/>
      <protection locked="0"/>
    </xf>
    <xf numFmtId="10" fontId="3" fillId="0" borderId="20" xfId="0" applyNumberFormat="1" applyFont="1" applyFill="1" applyBorder="1" applyAlignment="1" applyProtection="1">
      <alignment horizontal="center"/>
      <protection locked="0"/>
    </xf>
    <xf numFmtId="0" fontId="13" fillId="0" borderId="0" xfId="0" applyFont="1"/>
    <xf numFmtId="174" fontId="42" fillId="4" borderId="40" xfId="0" applyNumberFormat="1" applyFont="1" applyFill="1" applyBorder="1" applyAlignment="1" applyProtection="1">
      <alignment horizontal="center" vertical="center"/>
      <protection locked="0"/>
    </xf>
    <xf numFmtId="174" fontId="63" fillId="4" borderId="40" xfId="0" applyNumberFormat="1" applyFont="1" applyFill="1" applyBorder="1" applyAlignment="1" applyProtection="1">
      <alignment horizontal="center" vertical="center"/>
      <protection locked="0"/>
    </xf>
    <xf numFmtId="174" fontId="48" fillId="0" borderId="3" xfId="4" applyNumberFormat="1" applyFont="1" applyBorder="1" applyAlignment="1">
      <alignment horizontal="center" vertical="center"/>
    </xf>
    <xf numFmtId="164" fontId="21" fillId="3" borderId="0" xfId="0" applyNumberFormat="1" applyFont="1" applyFill="1" applyBorder="1" applyAlignment="1" applyProtection="1">
      <alignment horizontal="left"/>
    </xf>
    <xf numFmtId="175" fontId="46" fillId="0" borderId="3" xfId="4" applyNumberFormat="1" applyFont="1" applyBorder="1" applyAlignment="1">
      <alignment vertical="center"/>
    </xf>
    <xf numFmtId="0" fontId="66" fillId="0" borderId="0" xfId="0" applyFont="1"/>
    <xf numFmtId="165" fontId="21" fillId="3" borderId="16" xfId="0" applyNumberFormat="1" applyFont="1" applyFill="1" applyBorder="1" applyAlignment="1" applyProtection="1">
      <alignment horizontal="center"/>
    </xf>
    <xf numFmtId="166" fontId="21" fillId="0" borderId="14" xfId="0" applyNumberFormat="1" applyFont="1" applyFill="1" applyBorder="1" applyAlignment="1" applyProtection="1">
      <alignment horizontal="left"/>
    </xf>
    <xf numFmtId="166" fontId="67" fillId="0" borderId="25" xfId="0" applyNumberFormat="1" applyFont="1" applyFill="1" applyBorder="1" applyAlignment="1" applyProtection="1">
      <alignment horizontal="left"/>
    </xf>
    <xf numFmtId="166" fontId="67" fillId="2" borderId="4" xfId="0" applyNumberFormat="1" applyFont="1" applyFill="1" applyBorder="1" applyAlignment="1" applyProtection="1">
      <alignment horizontal="left"/>
    </xf>
    <xf numFmtId="165" fontId="67" fillId="3" borderId="25" xfId="0" applyNumberFormat="1" applyFont="1" applyFill="1" applyBorder="1" applyAlignment="1" applyProtection="1">
      <alignment horizontal="center"/>
    </xf>
    <xf numFmtId="164" fontId="43" fillId="3" borderId="34" xfId="11" applyNumberFormat="1" applyFont="1" applyFill="1" applyBorder="1" applyAlignment="1" applyProtection="1">
      <alignment horizontal="center" vertical="top" wrapText="1"/>
    </xf>
    <xf numFmtId="0" fontId="3" fillId="0" borderId="34" xfId="11" applyFont="1" applyBorder="1" applyProtection="1"/>
    <xf numFmtId="0" fontId="1" fillId="0" borderId="0" xfId="11"/>
    <xf numFmtId="164" fontId="43" fillId="3" borderId="18" xfId="11" applyNumberFormat="1" applyFont="1" applyFill="1" applyBorder="1" applyAlignment="1" applyProtection="1">
      <alignment horizontal="center" vertical="top" wrapText="1"/>
    </xf>
    <xf numFmtId="164" fontId="21" fillId="2" borderId="18" xfId="11" applyNumberFormat="1" applyFont="1" applyFill="1" applyBorder="1" applyAlignment="1" applyProtection="1">
      <alignment horizontal="center"/>
    </xf>
    <xf numFmtId="0" fontId="24" fillId="2" borderId="23" xfId="11" applyFont="1" applyFill="1" applyBorder="1" applyAlignment="1" applyProtection="1">
      <alignment horizontal="center" wrapText="1"/>
    </xf>
    <xf numFmtId="164" fontId="24" fillId="2" borderId="4" xfId="11" applyNumberFormat="1" applyFont="1" applyFill="1" applyBorder="1" applyAlignment="1" applyProtection="1">
      <alignment horizontal="center" wrapText="1"/>
    </xf>
    <xf numFmtId="0" fontId="21" fillId="2" borderId="29" xfId="11" applyFont="1" applyFill="1" applyBorder="1" applyAlignment="1" applyProtection="1">
      <alignment horizontal="center"/>
    </xf>
    <xf numFmtId="164" fontId="42" fillId="4" borderId="15" xfId="12" applyNumberFormat="1" applyFont="1" applyFill="1" applyBorder="1" applyAlignment="1" applyProtection="1">
      <alignment horizontal="center" vertical="center"/>
      <protection locked="0"/>
    </xf>
    <xf numFmtId="164" fontId="3" fillId="3" borderId="15" xfId="11" applyNumberFormat="1" applyFont="1" applyFill="1" applyBorder="1" applyAlignment="1" applyProtection="1">
      <alignment horizontal="left" vertical="center"/>
    </xf>
    <xf numFmtId="164" fontId="3" fillId="4" borderId="15" xfId="12" applyNumberFormat="1" applyFont="1" applyFill="1" applyBorder="1" applyAlignment="1" applyProtection="1">
      <alignment horizontal="center" vertical="center"/>
      <protection locked="0"/>
    </xf>
    <xf numFmtId="164" fontId="3" fillId="3" borderId="15" xfId="11" applyNumberFormat="1" applyFont="1" applyFill="1" applyBorder="1" applyAlignment="1" applyProtection="1">
      <alignment horizontal="center" vertical="center"/>
    </xf>
    <xf numFmtId="164" fontId="42" fillId="4" borderId="25" xfId="12" applyNumberFormat="1" applyFont="1" applyFill="1" applyBorder="1" applyAlignment="1" applyProtection="1">
      <alignment horizontal="center" vertical="center"/>
      <protection locked="0"/>
    </xf>
    <xf numFmtId="0" fontId="3" fillId="3" borderId="20" xfId="11" applyFont="1" applyFill="1" applyBorder="1" applyAlignment="1" applyProtection="1">
      <alignment horizontal="left" vertical="center"/>
    </xf>
    <xf numFmtId="164" fontId="3" fillId="4" borderId="14" xfId="12" applyNumberFormat="1" applyFont="1" applyFill="1" applyBorder="1" applyAlignment="1" applyProtection="1">
      <alignment horizontal="center" vertical="center"/>
      <protection locked="0"/>
    </xf>
    <xf numFmtId="164" fontId="3" fillId="3" borderId="14" xfId="11" applyNumberFormat="1" applyFont="1" applyFill="1" applyBorder="1" applyAlignment="1" applyProtection="1">
      <alignment horizontal="center" vertical="center"/>
    </xf>
    <xf numFmtId="164" fontId="41" fillId="3" borderId="3" xfId="11" applyNumberFormat="1" applyFont="1" applyFill="1" applyBorder="1" applyAlignment="1" applyProtection="1">
      <alignment horizontal="center" vertical="center"/>
    </xf>
    <xf numFmtId="0" fontId="7" fillId="3" borderId="3" xfId="11" applyFont="1" applyFill="1" applyBorder="1" applyAlignment="1" applyProtection="1">
      <alignment vertical="center"/>
    </xf>
    <xf numFmtId="164" fontId="7" fillId="3" borderId="3" xfId="11" applyNumberFormat="1" applyFont="1" applyFill="1" applyBorder="1" applyAlignment="1" applyProtection="1">
      <alignment horizontal="center" vertical="center"/>
    </xf>
    <xf numFmtId="164" fontId="41" fillId="3" borderId="20" xfId="11" applyNumberFormat="1" applyFont="1" applyFill="1" applyBorder="1" applyAlignment="1" applyProtection="1">
      <alignment horizontal="center" vertical="center"/>
    </xf>
    <xf numFmtId="164" fontId="7" fillId="17" borderId="20" xfId="11" applyNumberFormat="1" applyFont="1" applyFill="1" applyBorder="1" applyAlignment="1" applyProtection="1">
      <alignment horizontal="center" vertical="center"/>
    </xf>
    <xf numFmtId="164" fontId="3" fillId="3" borderId="20" xfId="11" applyNumberFormat="1" applyFont="1" applyFill="1" applyBorder="1" applyAlignment="1" applyProtection="1">
      <alignment horizontal="center" vertical="center"/>
    </xf>
    <xf numFmtId="164" fontId="42" fillId="4" borderId="20" xfId="12" applyNumberFormat="1" applyFont="1" applyFill="1" applyBorder="1" applyAlignment="1" applyProtection="1">
      <alignment horizontal="center" vertical="center"/>
      <protection locked="0"/>
    </xf>
    <xf numFmtId="164" fontId="7" fillId="2" borderId="3" xfId="11" applyNumberFormat="1" applyFont="1" applyFill="1" applyBorder="1" applyAlignment="1" applyProtection="1">
      <alignment vertical="center"/>
    </xf>
    <xf numFmtId="164" fontId="42" fillId="4" borderId="15" xfId="12" applyNumberFormat="1" applyFont="1" applyFill="1" applyBorder="1" applyAlignment="1" applyProtection="1">
      <alignment horizontal="center" vertical="center" wrapText="1"/>
      <protection locked="0"/>
    </xf>
    <xf numFmtId="164" fontId="3" fillId="17" borderId="15" xfId="11" applyNumberFormat="1" applyFont="1" applyFill="1" applyBorder="1" applyAlignment="1" applyProtection="1">
      <alignment horizontal="center" vertical="center"/>
    </xf>
    <xf numFmtId="164" fontId="42" fillId="4" borderId="16" xfId="12" applyNumberFormat="1" applyFont="1" applyFill="1" applyBorder="1" applyAlignment="1" applyProtection="1">
      <alignment horizontal="center" vertical="center"/>
      <protection locked="0"/>
    </xf>
    <xf numFmtId="164" fontId="3" fillId="3" borderId="20" xfId="11" applyNumberFormat="1" applyFont="1" applyFill="1" applyBorder="1" applyAlignment="1" applyProtection="1">
      <alignment horizontal="left" vertical="center"/>
    </xf>
    <xf numFmtId="0" fontId="40" fillId="0" borderId="0" xfId="11" applyFont="1"/>
    <xf numFmtId="164" fontId="7" fillId="2" borderId="3" xfId="11" applyNumberFormat="1" applyFont="1" applyFill="1" applyBorder="1" applyAlignment="1" applyProtection="1">
      <alignment horizontal="left" vertical="center"/>
    </xf>
    <xf numFmtId="164" fontId="41" fillId="2" borderId="18" xfId="11" applyNumberFormat="1" applyFont="1" applyFill="1" applyBorder="1" applyAlignment="1" applyProtection="1">
      <alignment horizontal="center" vertical="center"/>
    </xf>
    <xf numFmtId="164" fontId="7" fillId="2" borderId="18" xfId="11" applyNumberFormat="1" applyFont="1" applyFill="1" applyBorder="1" applyAlignment="1" applyProtection="1">
      <alignment vertical="center"/>
    </xf>
    <xf numFmtId="164" fontId="7" fillId="2" borderId="18" xfId="11" applyNumberFormat="1" applyFont="1" applyFill="1" applyBorder="1" applyAlignment="1" applyProtection="1">
      <alignment horizontal="center" vertical="center"/>
    </xf>
    <xf numFmtId="0" fontId="68" fillId="0" borderId="0" xfId="11" applyFont="1"/>
    <xf numFmtId="164" fontId="7" fillId="2" borderId="0" xfId="11" applyNumberFormat="1" applyFont="1" applyFill="1" applyBorder="1" applyAlignment="1" applyProtection="1">
      <alignment horizontal="center" vertical="center"/>
    </xf>
    <xf numFmtId="9" fontId="7" fillId="0" borderId="3" xfId="13" applyFont="1" applyFill="1" applyBorder="1" applyAlignment="1" applyProtection="1">
      <alignment horizontal="center" vertical="center"/>
    </xf>
    <xf numFmtId="164" fontId="7" fillId="3" borderId="0" xfId="11" applyNumberFormat="1" applyFont="1" applyFill="1" applyBorder="1" applyAlignment="1" applyProtection="1">
      <alignment horizontal="center" vertical="center"/>
    </xf>
    <xf numFmtId="164" fontId="65" fillId="16" borderId="54" xfId="10" applyNumberFormat="1" applyAlignment="1">
      <alignment horizontal="center"/>
    </xf>
    <xf numFmtId="0" fontId="53" fillId="9" borderId="56" xfId="0" applyFont="1" applyFill="1" applyBorder="1"/>
    <xf numFmtId="0" fontId="53" fillId="9" borderId="55" xfId="0" applyFont="1" applyFill="1" applyBorder="1"/>
    <xf numFmtId="2" fontId="47" fillId="3" borderId="57" xfId="0" applyNumberFormat="1" applyFont="1" applyFill="1" applyBorder="1" applyAlignment="1">
      <alignment horizontal="center"/>
    </xf>
    <xf numFmtId="164" fontId="53" fillId="3" borderId="55" xfId="0" applyNumberFormat="1" applyFont="1" applyFill="1" applyBorder="1" applyAlignment="1"/>
    <xf numFmtId="0" fontId="53" fillId="3" borderId="55" xfId="0" applyFont="1" applyFill="1" applyBorder="1" applyAlignment="1"/>
    <xf numFmtId="0" fontId="60" fillId="3" borderId="58" xfId="0" applyFont="1" applyFill="1" applyBorder="1" applyAlignment="1"/>
    <xf numFmtId="0" fontId="1" fillId="3" borderId="33" xfId="11" applyFill="1" applyBorder="1" applyAlignment="1">
      <alignment wrapText="1"/>
    </xf>
    <xf numFmtId="0" fontId="1" fillId="3" borderId="33" xfId="11" applyFont="1" applyFill="1" applyBorder="1" applyAlignment="1">
      <alignment wrapText="1"/>
    </xf>
    <xf numFmtId="0" fontId="11" fillId="3" borderId="33" xfId="0" applyFont="1" applyFill="1" applyBorder="1" applyAlignment="1" applyProtection="1">
      <alignment wrapText="1"/>
    </xf>
    <xf numFmtId="0" fontId="1" fillId="3" borderId="23" xfId="11" applyFill="1" applyBorder="1" applyAlignment="1">
      <alignment wrapText="1"/>
    </xf>
    <xf numFmtId="164" fontId="11" fillId="3" borderId="22" xfId="0" applyNumberFormat="1" applyFont="1" applyFill="1" applyBorder="1" applyAlignment="1" applyProtection="1">
      <alignment horizontal="center"/>
    </xf>
    <xf numFmtId="164" fontId="11" fillId="3" borderId="17" xfId="0" applyNumberFormat="1" applyFont="1" applyFill="1" applyBorder="1" applyAlignment="1" applyProtection="1">
      <alignment horizontal="center"/>
    </xf>
    <xf numFmtId="164" fontId="11" fillId="3" borderId="35" xfId="0" applyNumberFormat="1" applyFont="1" applyFill="1" applyBorder="1" applyAlignment="1" applyProtection="1">
      <alignment horizontal="center"/>
    </xf>
    <xf numFmtId="164" fontId="11" fillId="3" borderId="14" xfId="0" applyNumberFormat="1" applyFont="1" applyFill="1" applyBorder="1" applyAlignment="1" applyProtection="1">
      <alignment horizontal="center"/>
    </xf>
    <xf numFmtId="164" fontId="7" fillId="0" borderId="0" xfId="0" applyNumberFormat="1" applyFont="1" applyFill="1" applyProtection="1"/>
    <xf numFmtId="164" fontId="53" fillId="3" borderId="16" xfId="0" applyNumberFormat="1" applyFont="1" applyFill="1" applyBorder="1" applyAlignment="1" applyProtection="1">
      <alignment horizontal="left" indent="1"/>
    </xf>
    <xf numFmtId="164" fontId="53" fillId="3" borderId="14" xfId="0" applyNumberFormat="1" applyFont="1" applyFill="1" applyBorder="1" applyAlignment="1" applyProtection="1">
      <alignment horizontal="left" indent="1"/>
    </xf>
    <xf numFmtId="164" fontId="7" fillId="3" borderId="16" xfId="0" applyNumberFormat="1" applyFont="1" applyFill="1" applyBorder="1" applyAlignment="1" applyProtection="1">
      <alignment horizontal="left"/>
    </xf>
    <xf numFmtId="164" fontId="17" fillId="3" borderId="14" xfId="0" applyNumberFormat="1" applyFont="1" applyFill="1" applyBorder="1" applyAlignment="1" applyProtection="1">
      <alignment horizontal="center"/>
      <protection locked="0"/>
    </xf>
    <xf numFmtId="164" fontId="7" fillId="10" borderId="14" xfId="0" applyNumberFormat="1" applyFont="1" applyFill="1" applyBorder="1" applyAlignment="1" applyProtection="1">
      <alignment horizontal="center"/>
      <protection locked="0"/>
    </xf>
    <xf numFmtId="164" fontId="7" fillId="10" borderId="16" xfId="0" applyNumberFormat="1" applyFont="1" applyFill="1" applyBorder="1" applyAlignment="1" applyProtection="1">
      <alignment horizontal="left" indent="1"/>
    </xf>
    <xf numFmtId="164" fontId="7" fillId="10" borderId="22" xfId="0" applyNumberFormat="1" applyFont="1" applyFill="1" applyBorder="1" applyAlignment="1" applyProtection="1">
      <alignment horizontal="center"/>
    </xf>
    <xf numFmtId="164" fontId="11" fillId="10" borderId="20" xfId="0" applyNumberFormat="1" applyFont="1" applyFill="1" applyBorder="1" applyAlignment="1" applyProtection="1">
      <alignment horizontal="left" indent="1"/>
    </xf>
    <xf numFmtId="164" fontId="70" fillId="10" borderId="21" xfId="11" applyNumberFormat="1" applyFont="1" applyFill="1" applyBorder="1" applyAlignment="1">
      <alignment horizontal="center"/>
    </xf>
    <xf numFmtId="164" fontId="70" fillId="10" borderId="15" xfId="11" applyNumberFormat="1" applyFont="1" applyFill="1" applyBorder="1" applyAlignment="1">
      <alignment horizontal="left" indent="1"/>
    </xf>
    <xf numFmtId="164" fontId="70" fillId="10" borderId="50" xfId="11" applyNumberFormat="1" applyFont="1" applyFill="1" applyBorder="1" applyAlignment="1">
      <alignment horizontal="center"/>
    </xf>
    <xf numFmtId="164" fontId="70" fillId="10" borderId="39" xfId="11" applyNumberFormat="1" applyFont="1" applyFill="1" applyBorder="1" applyAlignment="1">
      <alignment horizontal="center"/>
    </xf>
    <xf numFmtId="164" fontId="7" fillId="3" borderId="17" xfId="0" applyNumberFormat="1" applyFont="1" applyFill="1" applyBorder="1" applyAlignment="1" applyProtection="1">
      <alignment horizontal="center"/>
    </xf>
    <xf numFmtId="0" fontId="53" fillId="3" borderId="5" xfId="0" applyFont="1" applyFill="1" applyBorder="1" applyAlignment="1" applyProtection="1"/>
    <xf numFmtId="164" fontId="17" fillId="3" borderId="41" xfId="0" applyNumberFormat="1" applyFont="1" applyFill="1" applyBorder="1" applyAlignment="1" applyProtection="1">
      <alignment horizontal="center"/>
      <protection locked="0"/>
    </xf>
    <xf numFmtId="164" fontId="17" fillId="3" borderId="14" xfId="0" applyNumberFormat="1" applyFont="1" applyFill="1" applyBorder="1" applyAlignment="1" applyProtection="1">
      <alignment horizontal="center"/>
    </xf>
    <xf numFmtId="164" fontId="3" fillId="3" borderId="14" xfId="0" applyNumberFormat="1" applyFont="1" applyFill="1" applyBorder="1" applyAlignment="1" applyProtection="1">
      <alignment horizontal="center"/>
      <protection locked="0"/>
    </xf>
    <xf numFmtId="164" fontId="3" fillId="3" borderId="14" xfId="0" applyNumberFormat="1" applyFont="1" applyFill="1" applyBorder="1" applyAlignment="1" applyProtection="1">
      <alignment horizontal="center"/>
    </xf>
    <xf numFmtId="164" fontId="42" fillId="3" borderId="3" xfId="0" applyNumberFormat="1" applyFont="1" applyFill="1" applyBorder="1" applyAlignment="1" applyProtection="1">
      <alignment horizontal="center"/>
      <protection locked="0"/>
    </xf>
    <xf numFmtId="164" fontId="7" fillId="3" borderId="3" xfId="0" applyNumberFormat="1" applyFont="1" applyFill="1" applyBorder="1" applyAlignment="1" applyProtection="1">
      <alignment horizontal="center"/>
      <protection locked="0"/>
    </xf>
    <xf numFmtId="164" fontId="7" fillId="3" borderId="24" xfId="0" applyNumberFormat="1" applyFont="1" applyFill="1" applyBorder="1" applyAlignment="1" applyProtection="1">
      <alignment horizontal="center"/>
      <protection locked="0"/>
    </xf>
    <xf numFmtId="164" fontId="7" fillId="3" borderId="20" xfId="0" applyNumberFormat="1" applyFont="1" applyFill="1" applyBorder="1" applyAlignment="1" applyProtection="1">
      <alignment horizontal="center"/>
      <protection locked="0"/>
    </xf>
    <xf numFmtId="164" fontId="3" fillId="3" borderId="16" xfId="0" quotePrefix="1" applyNumberFormat="1" applyFont="1" applyFill="1" applyBorder="1" applyAlignment="1" applyProtection="1">
      <alignment horizontal="left" indent="1"/>
    </xf>
    <xf numFmtId="172" fontId="62" fillId="0" borderId="27" xfId="4" applyNumberFormat="1" applyFont="1" applyFill="1" applyBorder="1" applyAlignment="1">
      <alignment horizontal="center" vertical="center"/>
    </xf>
    <xf numFmtId="10" fontId="3" fillId="0" borderId="17" xfId="0" applyNumberFormat="1" applyFont="1" applyFill="1" applyBorder="1" applyAlignment="1" applyProtection="1">
      <alignment horizontal="center"/>
      <protection locked="0"/>
    </xf>
    <xf numFmtId="10" fontId="3" fillId="0" borderId="16" xfId="0" applyNumberFormat="1" applyFont="1" applyFill="1" applyBorder="1" applyAlignment="1" applyProtection="1">
      <alignment horizontal="center"/>
      <protection locked="0"/>
    </xf>
    <xf numFmtId="10" fontId="3" fillId="0" borderId="15" xfId="0" applyNumberFormat="1" applyFont="1" applyFill="1" applyBorder="1" applyAlignment="1" applyProtection="1">
      <alignment horizontal="center"/>
      <protection locked="0"/>
    </xf>
    <xf numFmtId="10" fontId="3" fillId="0" borderId="18" xfId="0" applyNumberFormat="1" applyFont="1" applyFill="1" applyBorder="1" applyAlignment="1" applyProtection="1">
      <alignment horizontal="center"/>
      <protection locked="0"/>
    </xf>
    <xf numFmtId="0" fontId="58" fillId="0" borderId="0" xfId="0" applyFont="1" applyAlignment="1" applyProtection="1">
      <alignment horizontal="center"/>
    </xf>
    <xf numFmtId="0" fontId="3" fillId="4" borderId="3" xfId="0" applyFont="1" applyFill="1" applyBorder="1" applyAlignment="1" applyProtection="1">
      <protection locked="0"/>
    </xf>
    <xf numFmtId="14" fontId="3" fillId="4" borderId="3" xfId="0" applyNumberFormat="1" applyFont="1" applyFill="1" applyBorder="1" applyAlignment="1" applyProtection="1">
      <alignment horizontal="center"/>
      <protection locked="0"/>
    </xf>
    <xf numFmtId="164" fontId="54" fillId="4" borderId="59" xfId="0" applyNumberFormat="1" applyFont="1" applyFill="1" applyBorder="1" applyAlignment="1">
      <alignment horizontal="left" vertical="center" wrapText="1"/>
    </xf>
    <xf numFmtId="164" fontId="29" fillId="3" borderId="24" xfId="0" applyNumberFormat="1" applyFont="1" applyFill="1" applyBorder="1" applyAlignment="1" applyProtection="1">
      <alignment horizontal="left"/>
      <protection locked="0"/>
    </xf>
    <xf numFmtId="164" fontId="29" fillId="3" borderId="27" xfId="0" applyNumberFormat="1" applyFont="1" applyFill="1" applyBorder="1" applyAlignment="1" applyProtection="1">
      <alignment horizontal="left"/>
      <protection locked="0"/>
    </xf>
    <xf numFmtId="164" fontId="21" fillId="3" borderId="0" xfId="0" applyNumberFormat="1" applyFont="1" applyFill="1" applyBorder="1" applyAlignment="1" applyProtection="1">
      <alignment horizontal="left"/>
      <protection locked="0"/>
    </xf>
    <xf numFmtId="164" fontId="21" fillId="3" borderId="0" xfId="0" applyNumberFormat="1" applyFont="1" applyFill="1" applyBorder="1" applyAlignment="1" applyProtection="1">
      <alignment horizontal="left"/>
    </xf>
    <xf numFmtId="164" fontId="21" fillId="0" borderId="0" xfId="0" applyNumberFormat="1" applyFont="1" applyFill="1" applyBorder="1" applyAlignment="1" applyProtection="1">
      <alignment horizontal="center" wrapText="1"/>
    </xf>
    <xf numFmtId="164" fontId="21" fillId="2" borderId="32" xfId="0" applyNumberFormat="1" applyFont="1" applyFill="1" applyBorder="1" applyAlignment="1" applyProtection="1">
      <alignment horizontal="center" wrapText="1"/>
    </xf>
    <xf numFmtId="164" fontId="21" fillId="2" borderId="26" xfId="0" applyNumberFormat="1" applyFont="1" applyFill="1" applyBorder="1" applyAlignment="1" applyProtection="1">
      <alignment horizontal="center" wrapText="1"/>
    </xf>
    <xf numFmtId="164" fontId="21" fillId="2" borderId="32" xfId="11" applyNumberFormat="1" applyFont="1" applyFill="1" applyBorder="1" applyAlignment="1" applyProtection="1">
      <alignment horizontal="center" wrapText="1"/>
    </xf>
    <xf numFmtId="164" fontId="21" fillId="2" borderId="26" xfId="11" applyNumberFormat="1" applyFont="1" applyFill="1" applyBorder="1" applyAlignment="1" applyProtection="1">
      <alignment horizontal="center" wrapText="1"/>
    </xf>
    <xf numFmtId="164" fontId="21" fillId="2" borderId="30" xfId="11" applyNumberFormat="1" applyFont="1" applyFill="1" applyBorder="1" applyAlignment="1" applyProtection="1">
      <alignment horizontal="center" wrapText="1"/>
    </xf>
    <xf numFmtId="0" fontId="7" fillId="3" borderId="43" xfId="0" applyFont="1" applyFill="1" applyBorder="1" applyAlignment="1" applyProtection="1">
      <alignment horizontal="left"/>
    </xf>
    <xf numFmtId="0" fontId="7" fillId="3" borderId="3" xfId="0" applyFont="1" applyFill="1" applyBorder="1" applyAlignment="1" applyProtection="1">
      <alignment horizontal="left"/>
    </xf>
    <xf numFmtId="0" fontId="3" fillId="4" borderId="24" xfId="0" applyFont="1" applyFill="1" applyBorder="1" applyAlignment="1" applyProtection="1">
      <alignment horizontal="center"/>
      <protection locked="0"/>
    </xf>
    <xf numFmtId="0" fontId="3" fillId="4" borderId="27" xfId="0" applyFont="1" applyFill="1" applyBorder="1" applyAlignment="1" applyProtection="1">
      <alignment horizontal="center"/>
      <protection locked="0"/>
    </xf>
    <xf numFmtId="0" fontId="38" fillId="4" borderId="24" xfId="3" applyFill="1" applyBorder="1" applyAlignment="1" applyProtection="1">
      <alignment horizontal="center"/>
      <protection locked="0"/>
    </xf>
    <xf numFmtId="0" fontId="38" fillId="4" borderId="27" xfId="3" applyFont="1" applyFill="1" applyBorder="1" applyAlignment="1" applyProtection="1">
      <alignment horizontal="center"/>
      <protection locked="0"/>
    </xf>
    <xf numFmtId="0" fontId="21" fillId="0" borderId="0" xfId="0" applyFont="1" applyFill="1" applyBorder="1" applyAlignment="1" applyProtection="1">
      <alignment horizontal="center" wrapText="1"/>
    </xf>
    <xf numFmtId="166" fontId="21" fillId="0" borderId="34" xfId="0" applyNumberFormat="1" applyFont="1" applyFill="1" applyBorder="1" applyAlignment="1" applyProtection="1">
      <alignment horizontal="left" vertical="center" wrapText="1"/>
    </xf>
    <xf numFmtId="166" fontId="21" fillId="0" borderId="20" xfId="0" applyNumberFormat="1" applyFont="1" applyFill="1" applyBorder="1" applyAlignment="1" applyProtection="1">
      <alignment horizontal="left" vertical="center" wrapText="1"/>
    </xf>
    <xf numFmtId="164" fontId="21" fillId="2" borderId="30" xfId="0" applyNumberFormat="1" applyFont="1" applyFill="1" applyBorder="1" applyAlignment="1" applyProtection="1">
      <alignment horizontal="center" wrapText="1"/>
    </xf>
    <xf numFmtId="0" fontId="21" fillId="0" borderId="24" xfId="0" applyFont="1" applyBorder="1" applyAlignment="1" applyProtection="1">
      <alignment horizontal="center" wrapText="1"/>
    </xf>
    <xf numFmtId="0" fontId="21" fillId="0" borderId="5" xfId="0" applyFont="1" applyBorder="1" applyAlignment="1" applyProtection="1">
      <alignment horizontal="center" wrapText="1"/>
    </xf>
    <xf numFmtId="0" fontId="21" fillId="0" borderId="27" xfId="0" applyFont="1" applyBorder="1" applyAlignment="1" applyProtection="1">
      <alignment horizontal="center" wrapText="1"/>
    </xf>
    <xf numFmtId="0" fontId="3" fillId="3" borderId="30" xfId="0" applyFont="1" applyFill="1" applyBorder="1" applyAlignment="1" applyProtection="1">
      <alignment horizontal="center"/>
    </xf>
    <xf numFmtId="0" fontId="3" fillId="3" borderId="31" xfId="0" applyFont="1" applyFill="1" applyBorder="1" applyAlignment="1" applyProtection="1">
      <alignment horizontal="center"/>
    </xf>
    <xf numFmtId="0" fontId="3" fillId="3" borderId="29" xfId="0" applyFont="1" applyFill="1" applyBorder="1" applyAlignment="1" applyProtection="1">
      <alignment horizontal="center"/>
    </xf>
    <xf numFmtId="164" fontId="21" fillId="3" borderId="34" xfId="0" applyNumberFormat="1" applyFont="1" applyFill="1" applyBorder="1" applyAlignment="1" applyProtection="1">
      <alignment horizontal="left" vertical="center" wrapText="1"/>
    </xf>
    <xf numFmtId="0" fontId="0" fillId="3" borderId="18" xfId="0" applyFill="1" applyBorder="1" applyAlignment="1">
      <alignment horizontal="left" vertical="center" wrapText="1"/>
    </xf>
    <xf numFmtId="14" fontId="3" fillId="0" borderId="24" xfId="0" applyNumberFormat="1" applyFont="1" applyFill="1" applyBorder="1" applyAlignment="1" applyProtection="1">
      <alignment horizontal="center" vertical="center" wrapText="1"/>
      <protection locked="0"/>
    </xf>
    <xf numFmtId="14" fontId="11" fillId="0" borderId="5" xfId="0" applyNumberFormat="1" applyFont="1" applyFill="1" applyBorder="1" applyAlignment="1" applyProtection="1">
      <alignment horizontal="center" vertical="center" wrapText="1"/>
      <protection locked="0"/>
    </xf>
    <xf numFmtId="14" fontId="11" fillId="0" borderId="27" xfId="0" applyNumberFormat="1" applyFont="1" applyFill="1" applyBorder="1" applyAlignment="1" applyProtection="1">
      <alignment horizontal="center" vertical="center" wrapText="1"/>
      <protection locked="0"/>
    </xf>
    <xf numFmtId="2" fontId="3" fillId="4" borderId="24" xfId="0" applyNumberFormat="1" applyFont="1" applyFill="1" applyBorder="1" applyAlignment="1" applyProtection="1">
      <alignment horizontal="left" vertical="center" wrapText="1"/>
      <protection locked="0"/>
    </xf>
    <xf numFmtId="2" fontId="11" fillId="4" borderId="5" xfId="0" applyNumberFormat="1" applyFont="1" applyFill="1" applyBorder="1" applyAlignment="1" applyProtection="1">
      <alignment horizontal="left" vertical="center" wrapText="1"/>
      <protection locked="0"/>
    </xf>
    <xf numFmtId="2" fontId="11" fillId="4" borderId="27" xfId="0" applyNumberFormat="1" applyFont="1" applyFill="1" applyBorder="1" applyAlignment="1" applyProtection="1">
      <alignment horizontal="left" vertical="center" wrapText="1"/>
      <protection locked="0"/>
    </xf>
    <xf numFmtId="14" fontId="3" fillId="3" borderId="24" xfId="0" applyNumberFormat="1" applyFont="1" applyFill="1" applyBorder="1" applyAlignment="1" applyProtection="1">
      <alignment horizontal="center" vertical="center" wrapText="1"/>
    </xf>
    <xf numFmtId="14" fontId="3" fillId="3" borderId="5" xfId="0" applyNumberFormat="1" applyFont="1" applyFill="1" applyBorder="1" applyAlignment="1" applyProtection="1">
      <alignment horizontal="center" vertical="center" wrapText="1"/>
    </xf>
    <xf numFmtId="14" fontId="3" fillId="3" borderId="27" xfId="0" applyNumberFormat="1" applyFont="1" applyFill="1" applyBorder="1" applyAlignment="1" applyProtection="1">
      <alignment horizontal="center" vertical="center" wrapText="1"/>
    </xf>
    <xf numFmtId="2" fontId="7" fillId="4" borderId="5" xfId="0" applyNumberFormat="1" applyFont="1" applyFill="1" applyBorder="1" applyAlignment="1" applyProtection="1">
      <alignment horizontal="left" vertical="center" wrapText="1"/>
      <protection locked="0"/>
    </xf>
    <xf numFmtId="2" fontId="7" fillId="4" borderId="27" xfId="0" applyNumberFormat="1" applyFont="1" applyFill="1" applyBorder="1" applyAlignment="1" applyProtection="1">
      <alignment horizontal="left" vertical="center" wrapText="1"/>
      <protection locked="0"/>
    </xf>
    <xf numFmtId="2" fontId="11" fillId="4" borderId="24" xfId="0" applyNumberFormat="1" applyFont="1" applyFill="1" applyBorder="1" applyAlignment="1" applyProtection="1">
      <alignment horizontal="left" vertical="center" wrapText="1"/>
      <protection locked="0"/>
    </xf>
    <xf numFmtId="0" fontId="11" fillId="2" borderId="44" xfId="0" applyFont="1" applyFill="1" applyBorder="1" applyAlignment="1" applyProtection="1">
      <alignment horizontal="center"/>
    </xf>
    <xf numFmtId="0" fontId="0" fillId="0" borderId="44" xfId="0" applyBorder="1" applyAlignment="1" applyProtection="1"/>
    <xf numFmtId="14" fontId="13" fillId="4" borderId="24" xfId="0" applyNumberFormat="1" applyFont="1" applyFill="1" applyBorder="1" applyAlignment="1" applyProtection="1">
      <alignment horizontal="center" vertical="center" wrapText="1"/>
      <protection locked="0"/>
    </xf>
    <xf numFmtId="14" fontId="13" fillId="4" borderId="5" xfId="0" applyNumberFormat="1" applyFont="1" applyFill="1" applyBorder="1" applyAlignment="1" applyProtection="1">
      <alignment horizontal="center" vertical="center" wrapText="1"/>
      <protection locked="0"/>
    </xf>
    <xf numFmtId="14" fontId="13" fillId="4" borderId="27" xfId="0" applyNumberFormat="1" applyFont="1" applyFill="1" applyBorder="1" applyAlignment="1" applyProtection="1">
      <alignment horizontal="center" vertical="center" wrapText="1"/>
      <protection locked="0"/>
    </xf>
    <xf numFmtId="14" fontId="11" fillId="4" borderId="24" xfId="0" applyNumberFormat="1" applyFont="1" applyFill="1" applyBorder="1" applyAlignment="1" applyProtection="1">
      <alignment horizontal="center" vertical="center" wrapText="1"/>
      <protection locked="0"/>
    </xf>
    <xf numFmtId="14" fontId="11" fillId="4" borderId="5" xfId="0" applyNumberFormat="1" applyFont="1" applyFill="1" applyBorder="1" applyAlignment="1" applyProtection="1">
      <alignment horizontal="center" vertical="center" wrapText="1"/>
      <protection locked="0"/>
    </xf>
    <xf numFmtId="14" fontId="11" fillId="4" borderId="27" xfId="0" applyNumberFormat="1" applyFont="1" applyFill="1" applyBorder="1" applyAlignment="1" applyProtection="1">
      <alignment horizontal="center" vertical="center" wrapText="1"/>
      <protection locked="0"/>
    </xf>
    <xf numFmtId="0" fontId="29" fillId="3" borderId="24" xfId="0" applyFont="1" applyFill="1" applyBorder="1" applyAlignment="1" applyProtection="1">
      <alignment horizontal="center"/>
    </xf>
    <xf numFmtId="0" fontId="29" fillId="3" borderId="5" xfId="0" applyFont="1" applyFill="1" applyBorder="1" applyAlignment="1" applyProtection="1">
      <alignment horizontal="center"/>
    </xf>
    <xf numFmtId="0" fontId="29" fillId="3" borderId="27" xfId="0" applyFont="1" applyFill="1" applyBorder="1" applyAlignment="1" applyProtection="1">
      <alignment horizontal="center"/>
    </xf>
    <xf numFmtId="0" fontId="31" fillId="2" borderId="24" xfId="0" applyFont="1" applyFill="1" applyBorder="1" applyAlignment="1" applyProtection="1">
      <alignment horizontal="center" vertical="center"/>
    </xf>
    <xf numFmtId="0" fontId="31" fillId="2" borderId="5" xfId="0" applyFont="1" applyFill="1" applyBorder="1" applyAlignment="1" applyProtection="1">
      <alignment horizontal="center" vertical="center"/>
    </xf>
    <xf numFmtId="0" fontId="32" fillId="0" borderId="27" xfId="0" applyFont="1" applyBorder="1" applyAlignment="1" applyProtection="1">
      <alignment horizontal="center" vertical="center"/>
    </xf>
    <xf numFmtId="0" fontId="31" fillId="0" borderId="5" xfId="0" applyFont="1" applyBorder="1" applyAlignment="1" applyProtection="1">
      <alignment horizontal="center" vertical="center"/>
    </xf>
    <xf numFmtId="0" fontId="31" fillId="0" borderId="27" xfId="0" applyFont="1" applyBorder="1" applyAlignment="1" applyProtection="1">
      <alignment horizontal="center" vertical="center"/>
    </xf>
    <xf numFmtId="0" fontId="57" fillId="2" borderId="24" xfId="0" applyFont="1" applyFill="1" applyBorder="1" applyAlignment="1" applyProtection="1">
      <alignment horizontal="left" vertical="center"/>
    </xf>
    <xf numFmtId="0" fontId="57" fillId="2" borderId="5" xfId="0" applyFont="1" applyFill="1" applyBorder="1" applyAlignment="1" applyProtection="1">
      <alignment horizontal="left" vertical="center"/>
    </xf>
    <xf numFmtId="0" fontId="57" fillId="2" borderId="27" xfId="0" applyFont="1" applyFill="1" applyBorder="1" applyAlignment="1" applyProtection="1">
      <alignment horizontal="left" vertical="center"/>
    </xf>
    <xf numFmtId="0" fontId="7" fillId="2" borderId="20" xfId="0" applyFont="1" applyFill="1" applyBorder="1" applyAlignment="1" applyProtection="1">
      <alignment horizontal="left" vertical="center"/>
    </xf>
    <xf numFmtId="0" fontId="7" fillId="2" borderId="34" xfId="0" applyFont="1" applyFill="1" applyBorder="1" applyAlignment="1" applyProtection="1">
      <alignment horizontal="left" vertical="center"/>
    </xf>
    <xf numFmtId="0" fontId="7" fillId="2" borderId="18" xfId="0" applyFont="1" applyFill="1" applyBorder="1" applyAlignment="1" applyProtection="1">
      <alignment horizontal="left" vertical="center"/>
    </xf>
  </cellXfs>
  <cellStyles count="14">
    <cellStyle name="Check Cell" xfId="10" builtinId="23"/>
    <cellStyle name="Comma" xfId="1" builtinId="3"/>
    <cellStyle name="Comma 2 3" xfId="2"/>
    <cellStyle name="Comma 5 2" xfId="9"/>
    <cellStyle name="Hyperlink" xfId="3" builtinId="8"/>
    <cellStyle name="Normal" xfId="0" builtinId="0"/>
    <cellStyle name="Normal 13" xfId="4"/>
    <cellStyle name="Normal 13 2" xfId="8"/>
    <cellStyle name="Normal 13 3" xfId="12"/>
    <cellStyle name="Normal 2" xfId="5"/>
    <cellStyle name="Normal 3" xfId="11"/>
    <cellStyle name="Percent" xfId="6" builtinId="5"/>
    <cellStyle name="Percent 2" xfId="7"/>
    <cellStyle name="Percent 3" xfId="13"/>
  </cellStyles>
  <dxfs count="268">
    <dxf>
      <font>
        <b val="0"/>
        <i val="0"/>
        <strike val="0"/>
        <condense val="0"/>
        <extend val="0"/>
        <outline val="0"/>
        <shadow val="0"/>
        <u val="none"/>
        <vertAlign val="baseline"/>
        <sz val="10"/>
        <color auto="1"/>
        <name val="Arial"/>
        <scheme val="none"/>
      </font>
      <numFmt numFmtId="0" formatCode="General"/>
    </dxf>
    <dxf>
      <font>
        <b val="0"/>
        <i val="0"/>
        <strike val="0"/>
        <condense val="0"/>
        <extend val="0"/>
        <outline val="0"/>
        <shadow val="0"/>
        <u val="none"/>
        <vertAlign val="baseline"/>
        <sz val="10"/>
        <color auto="1"/>
        <name val="Arial"/>
        <scheme val="none"/>
      </font>
      <numFmt numFmtId="0" formatCode="General"/>
    </dxf>
    <dxf>
      <font>
        <b val="0"/>
        <i val="0"/>
        <strike val="0"/>
        <condense val="0"/>
        <extend val="0"/>
        <outline val="0"/>
        <shadow val="0"/>
        <u val="none"/>
        <vertAlign val="baseline"/>
        <sz val="10"/>
        <color auto="1"/>
        <name val="Arial"/>
        <scheme val="none"/>
      </font>
      <numFmt numFmtId="0" formatCode="General"/>
    </dxf>
    <dxf>
      <font>
        <b val="0"/>
        <i val="0"/>
        <strike val="0"/>
        <condense val="0"/>
        <extend val="0"/>
        <outline val="0"/>
        <shadow val="0"/>
        <u val="none"/>
        <vertAlign val="baseline"/>
        <sz val="10"/>
        <color auto="1"/>
        <name val="Arial"/>
        <scheme val="none"/>
      </font>
      <numFmt numFmtId="0" formatCode="General"/>
    </dxf>
    <dxf>
      <font>
        <b val="0"/>
        <i val="0"/>
        <strike val="0"/>
        <condense val="0"/>
        <extend val="0"/>
        <outline val="0"/>
        <shadow val="0"/>
        <u val="none"/>
        <vertAlign val="baseline"/>
        <sz val="10"/>
        <color auto="1"/>
        <name val="Arial"/>
        <scheme val="none"/>
      </font>
      <numFmt numFmtId="0" formatCode="General"/>
    </dxf>
    <dxf>
      <font>
        <b val="0"/>
        <i val="0"/>
        <strike val="0"/>
        <condense val="0"/>
        <extend val="0"/>
        <outline val="0"/>
        <shadow val="0"/>
        <u val="none"/>
        <vertAlign val="baseline"/>
        <sz val="10"/>
        <color auto="1"/>
        <name val="Arial"/>
        <scheme val="none"/>
      </font>
      <numFmt numFmtId="173" formatCode="_-* #,##0_-;\-* #,##0_-;_-* &quot;-&quot;??_-;_-@_-"/>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tint="0.499984740745262"/>
        <name val="Arial"/>
        <scheme val="none"/>
      </font>
      <numFmt numFmtId="164" formatCode="#,##0;[Red]\ \(#,##0\)\ "/>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dotted">
          <color indexed="64"/>
        </top>
        <bottom style="hair">
          <color indexed="64"/>
        </bottom>
      </border>
      <protection locked="0" hidden="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2" formatCode="000"/>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ill>
        <patternFill>
          <bgColor theme="0"/>
        </patternFill>
      </fill>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auto="1"/>
        <name val="Arial"/>
        <scheme val="none"/>
      </font>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numFmt numFmtId="172" formatCode="000"/>
      <alignment vertical="center" textRotation="0" indent="0" justifyLastLine="0" shrinkToFit="0" readingOrder="0"/>
    </dxf>
    <dxf>
      <font>
        <b val="0"/>
        <i val="0"/>
        <strike val="0"/>
        <condense val="0"/>
        <extend val="0"/>
        <outline val="0"/>
        <shadow val="0"/>
        <u val="none"/>
        <vertAlign val="baseline"/>
        <sz val="10"/>
        <color auto="1"/>
        <name val="Arial"/>
        <scheme val="none"/>
      </font>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border outline="0">
        <right style="thin">
          <color rgb="FF000000"/>
        </right>
      </border>
    </dxf>
    <dxf>
      <alignment vertical="center" textRotation="0" indent="0" justifyLastLine="0" shrinkToFit="0" readingOrder="0"/>
    </dxf>
    <dxf>
      <font>
        <b/>
        <i val="0"/>
        <strike val="0"/>
        <condense val="0"/>
        <extend val="0"/>
        <outline val="0"/>
        <shadow val="0"/>
        <u val="none"/>
        <vertAlign val="baseline"/>
        <sz val="9"/>
        <color theme="0"/>
        <name val="Arial"/>
        <scheme val="none"/>
      </font>
      <fill>
        <patternFill patternType="solid">
          <fgColor indexed="64"/>
          <bgColor theme="4" tint="-0.49998474074526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tint="0.499984740745262"/>
        <name val="Arial"/>
        <scheme val="none"/>
      </font>
      <numFmt numFmtId="164" formatCode="#,##0;[Red]\ \(#,##0\)\ "/>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dotted">
          <color indexed="64"/>
        </top>
        <bottom style="hair">
          <color indexed="64"/>
        </bottom>
      </border>
      <protection locked="0" hidden="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2" formatCode="000"/>
      <alignment vertical="center" textRotation="0" indent="0" justifyLastLine="0" shrinkToFit="0" readingOrder="0"/>
      <border diagonalUp="0" diagonalDown="0" outline="0">
        <left/>
        <right style="thin">
          <color indexed="64"/>
        </right>
        <top style="thin">
          <color indexed="64"/>
        </top>
        <bottom style="thin">
          <color indexed="64"/>
        </bottom>
      </border>
    </dxf>
    <dxf>
      <fill>
        <patternFill>
          <bgColor theme="0"/>
        </patternFill>
      </fill>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auto="1"/>
        <name val="Arial"/>
        <scheme val="none"/>
      </font>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numFmt numFmtId="172" formatCode="000"/>
      <alignment vertical="center" textRotation="0" indent="0" justifyLastLine="0" shrinkToFit="0" readingOrder="0"/>
    </dxf>
    <dxf>
      <font>
        <b val="0"/>
        <i val="0"/>
        <strike val="0"/>
        <condense val="0"/>
        <extend val="0"/>
        <outline val="0"/>
        <shadow val="0"/>
        <u val="none"/>
        <vertAlign val="baseline"/>
        <sz val="10"/>
        <color auto="1"/>
        <name val="Arial"/>
        <scheme val="none"/>
      </font>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border outline="0">
        <right style="thin">
          <color rgb="FF000000"/>
        </right>
      </border>
    </dxf>
    <dxf>
      <alignment vertical="center" textRotation="0" indent="0" justifyLastLine="0" shrinkToFit="0" readingOrder="0"/>
    </dxf>
    <dxf>
      <font>
        <b/>
        <i val="0"/>
        <strike val="0"/>
        <condense val="0"/>
        <extend val="0"/>
        <outline val="0"/>
        <shadow val="0"/>
        <u val="none"/>
        <vertAlign val="baseline"/>
        <sz val="9"/>
        <color theme="0"/>
        <name val="Arial"/>
        <scheme val="none"/>
      </font>
      <fill>
        <patternFill patternType="solid">
          <fgColor indexed="64"/>
          <bgColor theme="4" tint="-0.49998474074526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tint="0.499984740745262"/>
        <name val="Arial"/>
        <scheme val="none"/>
      </font>
      <numFmt numFmtId="164" formatCode="#,##0;[Red]\ \(#,##0\)\ "/>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dotted">
          <color indexed="64"/>
        </top>
        <bottom style="hair">
          <color indexed="64"/>
        </bottom>
      </border>
      <protection locked="0" hidden="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2" formatCode="000"/>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ill>
        <patternFill>
          <bgColor theme="0"/>
        </patternFill>
      </fill>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auto="1"/>
        <name val="Arial"/>
        <scheme val="none"/>
      </font>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numFmt numFmtId="172" formatCode="000"/>
      <alignment vertical="center" textRotation="0" indent="0" justifyLastLine="0" shrinkToFit="0" readingOrder="0"/>
    </dxf>
    <dxf>
      <font>
        <b val="0"/>
        <i val="0"/>
        <strike val="0"/>
        <condense val="0"/>
        <extend val="0"/>
        <outline val="0"/>
        <shadow val="0"/>
        <u val="none"/>
        <vertAlign val="baseline"/>
        <sz val="10"/>
        <color auto="1"/>
        <name val="Arial"/>
        <scheme val="none"/>
      </font>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border outline="0">
        <right style="thin">
          <color rgb="FF000000"/>
        </right>
      </border>
    </dxf>
    <dxf>
      <alignment vertical="center" textRotation="0" indent="0" justifyLastLine="0" shrinkToFit="0" readingOrder="0"/>
    </dxf>
    <dxf>
      <font>
        <b/>
        <i val="0"/>
        <strike val="0"/>
        <condense val="0"/>
        <extend val="0"/>
        <outline val="0"/>
        <shadow val="0"/>
        <u val="none"/>
        <vertAlign val="baseline"/>
        <sz val="9"/>
        <color theme="0"/>
        <name val="Arial"/>
        <scheme val="none"/>
      </font>
      <fill>
        <patternFill patternType="solid">
          <fgColor indexed="64"/>
          <bgColor theme="4" tint="-0.49998474074526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70" formatCode="&quot;£&quot;#,##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70" formatCode="&quot;£&quot;#,##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70" formatCode="&quot;£&quot;#,##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70" formatCode="&quot;£&quot;#,##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70" formatCode="&quot;£&quot;#,##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tint="0.499984740745262"/>
        <name val="Arial"/>
        <scheme val="none"/>
      </font>
      <numFmt numFmtId="164" formatCode="#,##0;[Red]\ \(#,##0\)\ "/>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dotted">
          <color indexed="64"/>
        </top>
        <bottom style="hair">
          <color indexed="64"/>
        </bottom>
        <vertical/>
        <horizontal/>
      </border>
      <protection locked="0" hidden="0"/>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72" formatCode="000"/>
      <alignment horizontal="center" textRotation="0" wrapText="0" indent="0" justifyLastLine="0" shrinkToFit="0" readingOrder="0"/>
      <border diagonalUp="0" diagonalDown="0" outline="0">
        <left/>
        <right style="thin">
          <color indexed="64"/>
        </right>
        <top style="thin">
          <color indexed="64"/>
        </top>
        <bottom style="thin">
          <color indexed="64"/>
        </bottom>
      </border>
    </dxf>
    <dxf>
      <fill>
        <patternFill>
          <bgColor theme="0"/>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numFmt numFmtId="172" formatCode="000"/>
    </dxf>
    <dxf>
      <font>
        <b val="0"/>
        <i val="0"/>
        <strike val="0"/>
        <condense val="0"/>
        <extend val="0"/>
        <outline val="0"/>
        <shadow val="0"/>
        <u val="none"/>
        <vertAlign val="baseline"/>
        <sz val="10"/>
        <color auto="1"/>
        <name val="Arial"/>
        <scheme val="none"/>
      </font>
    </dxf>
    <dxf>
      <border outline="0">
        <right style="thin">
          <color rgb="FF000000"/>
        </right>
      </border>
    </dxf>
    <dxf>
      <font>
        <b/>
        <i val="0"/>
        <strike val="0"/>
        <condense val="0"/>
        <extend val="0"/>
        <outline val="0"/>
        <shadow val="0"/>
        <u val="none"/>
        <vertAlign val="baseline"/>
        <sz val="9"/>
        <color theme="0"/>
        <name val="Arial"/>
        <scheme val="none"/>
      </font>
      <fill>
        <patternFill patternType="solid">
          <fgColor indexed="64"/>
          <bgColor theme="4" tint="-0.49998474074526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tint="0.499984740745262"/>
        <name val="Arial"/>
        <scheme val="none"/>
      </font>
      <numFmt numFmtId="164" formatCode="#,##0;[Red]\ \(#,##0\)\ "/>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dotted">
          <color indexed="64"/>
        </top>
        <bottom style="hair">
          <color indexed="64"/>
        </bottom>
      </border>
      <protection locked="0" hidden="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2" formatCode="000"/>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ill>
        <patternFill patternType="solid">
          <fgColor indexed="64"/>
          <bgColor theme="0"/>
        </patternFill>
      </fill>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auto="1"/>
        <name val="Arial"/>
        <scheme val="none"/>
      </font>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auto="1"/>
        <name val="Arial"/>
        <scheme val="none"/>
      </font>
      <alignment vertical="center" textRotation="0" indent="0" justifyLastLine="0" shrinkToFit="0" readingOrder="0"/>
    </dxf>
    <dxf>
      <numFmt numFmtId="172" formatCode="000"/>
      <alignment vertical="center" textRotation="0" indent="0" justifyLastLine="0" shrinkToFit="0" readingOrder="0"/>
    </dxf>
    <dxf>
      <font>
        <b val="0"/>
        <i val="0"/>
        <strike val="0"/>
        <condense val="0"/>
        <extend val="0"/>
        <outline val="0"/>
        <shadow val="0"/>
        <u val="none"/>
        <vertAlign val="baseline"/>
        <sz val="10"/>
        <color auto="1"/>
        <name val="Arial"/>
        <scheme val="none"/>
      </font>
      <alignment vertical="center" textRotation="0" indent="0" justifyLastLine="0" shrinkToFit="0" readingOrder="0"/>
    </dxf>
    <dxf>
      <alignment vertical="center" textRotation="0" indent="0" justifyLastLine="0" shrinkToFit="0" readingOrder="0"/>
    </dxf>
    <dxf>
      <numFmt numFmtId="0" formatCode="General"/>
      <alignment vertical="center" textRotation="0" indent="0" justifyLastLine="0" shrinkToFit="0" readingOrder="0"/>
    </dxf>
    <dxf>
      <numFmt numFmtId="0" formatCode="General"/>
      <alignment vertical="center" textRotation="0" indent="0" justifyLastLine="0" shrinkToFit="0" readingOrder="0"/>
    </dxf>
    <dxf>
      <numFmt numFmtId="0" formatCode="General"/>
      <alignment vertical="center" textRotation="0" indent="0" justifyLastLine="0" shrinkToFit="0" readingOrder="0"/>
    </dxf>
    <dxf>
      <border outline="0">
        <right style="thin">
          <color rgb="FF000000"/>
        </right>
      </border>
    </dxf>
    <dxf>
      <alignment vertical="center" textRotation="0" indent="0" justifyLastLine="0" shrinkToFit="0" readingOrder="0"/>
    </dxf>
    <dxf>
      <font>
        <b/>
        <i val="0"/>
        <strike val="0"/>
        <condense val="0"/>
        <extend val="0"/>
        <outline val="0"/>
        <shadow val="0"/>
        <u val="none"/>
        <vertAlign val="baseline"/>
        <sz val="9"/>
        <color theme="0"/>
        <name val="Arial"/>
        <scheme val="none"/>
      </font>
      <fill>
        <patternFill patternType="solid">
          <fgColor indexed="64"/>
          <bgColor theme="4" tint="-0.49998474074526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0" formatCode="&quot;£&quot;#,##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tint="0.499984740745262"/>
        <name val="Arial"/>
        <scheme val="none"/>
      </font>
      <numFmt numFmtId="174" formatCode="#,##0.0;[Red]\ \(#,##0.0\)\ "/>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dotted">
          <color indexed="64"/>
        </top>
        <bottom style="hair">
          <color indexed="64"/>
        </bottom>
      </border>
      <protection locked="0" hidden="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2"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auto="1"/>
        <name val="Arial"/>
        <scheme val="none"/>
      </font>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0" indent="0" justifyLastLine="0" shrinkToFit="0" readingOrder="0"/>
    </dxf>
    <dxf>
      <numFmt numFmtId="172" formatCode="000"/>
      <alignment vertical="center" textRotation="0" indent="0" justifyLastLine="0" shrinkToFit="0" readingOrder="0"/>
    </dxf>
    <dxf>
      <font>
        <b val="0"/>
        <i val="0"/>
        <strike val="0"/>
        <condense val="0"/>
        <extend val="0"/>
        <outline val="0"/>
        <shadow val="0"/>
        <u val="none"/>
        <vertAlign val="baseline"/>
        <sz val="10"/>
        <color auto="1"/>
        <name val="Arial"/>
        <scheme val="none"/>
      </font>
      <alignment vertical="center" textRotation="0" indent="0" justifyLastLine="0" shrinkToFit="0" readingOrder="0"/>
    </dxf>
    <dxf>
      <alignment vertical="center" textRotation="0" indent="0" justifyLastLine="0" shrinkToFit="0" readingOrder="0"/>
    </dxf>
    <dxf>
      <numFmt numFmtId="0" formatCode="General"/>
      <alignment vertical="center" textRotation="0" indent="0" justifyLastLine="0" shrinkToFit="0" readingOrder="0"/>
    </dxf>
    <dxf>
      <numFmt numFmtId="0" formatCode="General"/>
      <alignment vertical="center" textRotation="0" indent="0" justifyLastLine="0" shrinkToFit="0" readingOrder="0"/>
    </dxf>
    <dxf>
      <numFmt numFmtId="0" formatCode="General"/>
      <alignment vertical="center" textRotation="0" indent="0" justifyLastLine="0" shrinkToFit="0" readingOrder="0"/>
    </dxf>
    <dxf>
      <border outline="0">
        <right style="thin">
          <color rgb="FF000000"/>
        </right>
      </border>
    </dxf>
    <dxf>
      <alignment vertical="center" textRotation="0" indent="0" justifyLastLine="0" shrinkToFit="0" readingOrder="0"/>
    </dxf>
    <dxf>
      <font>
        <b/>
        <i val="0"/>
        <strike val="0"/>
        <condense val="0"/>
        <extend val="0"/>
        <outline val="0"/>
        <shadow val="0"/>
        <u val="none"/>
        <vertAlign val="baseline"/>
        <sz val="9"/>
        <color theme="0"/>
        <name val="Arial"/>
        <scheme val="none"/>
      </font>
      <fill>
        <patternFill patternType="solid">
          <fgColor indexed="64"/>
          <bgColor theme="4" tint="-0.49998474074526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70" formatCode="&quot;£&quot;#,##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70" formatCode="&quot;£&quot;#,##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70" formatCode="&quot;£&quot;#,##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70" formatCode="&quot;£&quot;#,##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70" formatCode="&quot;£&quot;#,##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numFmt numFmtId="13" formatCode="0%"/>
      <fill>
        <patternFill patternType="solid">
          <fgColor indexed="64"/>
          <bgColor theme="5"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tint="0.499984740745262"/>
        <name val="Arial"/>
        <scheme val="none"/>
      </font>
      <numFmt numFmtId="174" formatCode="#,##0.0;[Red]\ \(#,##0.0\)\ "/>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dotted">
          <color indexed="64"/>
        </top>
        <bottom style="hair">
          <color indexed="64"/>
        </bottom>
      </border>
      <protection locked="0" hidden="0"/>
    </dxf>
    <dxf>
      <font>
        <b val="0"/>
        <i val="0"/>
        <strike val="0"/>
        <condense val="0"/>
        <extend val="0"/>
        <outline val="0"/>
        <shadow val="0"/>
        <u val="none"/>
        <vertAlign val="baseline"/>
        <sz val="9"/>
        <color theme="1"/>
        <name val="Arial"/>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72" formatCode="000"/>
      <alignment horizontal="center" textRotation="0" wrapText="0" indent="0" justifyLastLine="0" shrinkToFit="0" readingOrder="0"/>
      <border diagonalUp="0" diagonalDown="0" outline="0">
        <left/>
        <right style="thin">
          <color indexed="64"/>
        </right>
        <top style="thin">
          <color indexed="64"/>
        </top>
        <bottom style="thin">
          <color indexed="64"/>
        </bottom>
      </border>
    </dxf>
    <dxf>
      <fill>
        <patternFill>
          <bgColor theme="0"/>
        </patternFill>
      </fill>
      <border outline="0">
        <right style="thin">
          <color indexed="64"/>
        </right>
      </border>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numFmt numFmtId="172" formatCode="000"/>
    </dxf>
    <dxf>
      <font>
        <b val="0"/>
        <i val="0"/>
        <strike val="0"/>
        <condense val="0"/>
        <extend val="0"/>
        <outline val="0"/>
        <shadow val="0"/>
        <u val="none"/>
        <vertAlign val="baseline"/>
        <sz val="10"/>
        <color auto="1"/>
        <name val="Arial"/>
        <scheme val="none"/>
      </font>
    </dxf>
    <dxf>
      <border outline="0">
        <right style="thin">
          <color indexed="64"/>
        </right>
      </border>
    </dxf>
    <dxf>
      <font>
        <b/>
        <i val="0"/>
        <strike val="0"/>
        <condense val="0"/>
        <extend val="0"/>
        <outline val="0"/>
        <shadow val="0"/>
        <u val="none"/>
        <vertAlign val="baseline"/>
        <sz val="9"/>
        <color theme="0"/>
        <name val="Arial"/>
        <scheme val="none"/>
      </font>
      <fill>
        <patternFill patternType="solid">
          <fgColor indexed="64"/>
          <bgColor theme="4" tint="-0.499984740745262"/>
        </patternFill>
      </fill>
      <border diagonalUp="0" diagonalDown="0" outline="0">
        <left style="thin">
          <color indexed="64"/>
        </left>
        <right style="thin">
          <color indexed="64"/>
        </right>
        <top/>
        <bottom/>
      </border>
    </dxf>
    <dxf>
      <fill>
        <patternFill>
          <bgColor rgb="FFFF0000"/>
        </patternFill>
      </fill>
    </dxf>
    <dxf>
      <fill>
        <patternFill>
          <bgColor rgb="FFFF9933"/>
        </patternFill>
      </fill>
    </dxf>
    <dxf>
      <fill>
        <patternFill>
          <bgColor rgb="FFFFFF66"/>
        </patternFill>
      </fill>
    </dxf>
    <dxf>
      <font>
        <b val="0"/>
        <i val="0"/>
        <strike val="0"/>
        <condense val="0"/>
        <extend val="0"/>
        <outline val="0"/>
        <shadow val="0"/>
        <u val="none"/>
        <vertAlign val="baseline"/>
        <sz val="10"/>
        <color auto="1"/>
        <name val="Arial"/>
        <scheme val="none"/>
      </font>
      <numFmt numFmtId="164" formatCode="#,##0;[Red]\ \(#,##0\)\ "/>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0"/>
        <color auto="1"/>
        <name val="Arial"/>
        <scheme val="none"/>
      </font>
      <numFmt numFmtId="164" formatCode="#,##0;[Red]\ \(#,##0\)\ "/>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0"/>
        <color auto="1"/>
        <name val="Arial"/>
        <scheme val="none"/>
      </font>
      <numFmt numFmtId="164" formatCode="#,##0;[Red]\ \(#,##0\)\ "/>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0"/>
        <color auto="1"/>
        <name val="Arial"/>
        <scheme val="none"/>
      </font>
      <numFmt numFmtId="164" formatCode="#,##0;[Red]\ \(#,##0\)\ "/>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0"/>
        <color auto="1"/>
        <name val="Arial"/>
        <scheme val="none"/>
      </font>
      <numFmt numFmtId="164" formatCode="#,##0;[Red]\ \(#,##0\)\ "/>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0"/>
        <color auto="1"/>
        <name val="Arial"/>
        <scheme val="none"/>
      </font>
      <numFmt numFmtId="164" formatCode="#,##0;[Red]\ \(#,##0\)\ "/>
      <fill>
        <patternFill patternType="solid">
          <fgColor indexed="64"/>
          <bgColor rgb="FFFFFF99"/>
        </patternFill>
      </fill>
      <alignment horizontal="left" vertical="bottom" textRotation="0" wrapText="0" indent="0" justifyLastLine="0" shrinkToFit="0" readingOrder="0"/>
      <border diagonalUp="0" diagonalDown="0">
        <left style="thin">
          <color indexed="64"/>
        </left>
        <right style="thin">
          <color indexed="64"/>
        </right>
        <top style="dotted">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164" formatCode="#,##0;[Red]\ \(#,##0\)\ "/>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9"/>
        <color auto="1"/>
        <name val="Arial"/>
        <scheme val="none"/>
      </font>
      <numFmt numFmtId="2" formatCode="0.00"/>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top/>
        <bottom/>
        <vertical/>
        <horizontal/>
      </border>
      <protection locked="1" hidden="0"/>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numFmt numFmtId="165" formatCode="#,##0;[Red]\(#,##0\)"/>
    </dxf>
    <dxf>
      <numFmt numFmtId="165" formatCode="#,##0;[Red]\(#,##0\)"/>
    </dxf>
    <dxf>
      <numFmt numFmtId="172" formatCode="000"/>
    </dxf>
    <dxf>
      <font>
        <b val="0"/>
        <i val="0"/>
        <strike val="0"/>
        <condense val="0"/>
        <extend val="0"/>
        <outline val="0"/>
        <shadow val="0"/>
        <u val="none"/>
        <vertAlign val="baseline"/>
        <sz val="10"/>
        <color auto="1"/>
        <name val="Arial"/>
        <scheme val="none"/>
      </font>
    </dxf>
    <dxf>
      <numFmt numFmtId="166" formatCode="#,##0_ ;[Red]\-#,##0\ "/>
    </dxf>
    <dxf>
      <numFmt numFmtId="166" formatCode="#,##0_ ;[Red]\-#,##0\ "/>
    </dxf>
    <dxf>
      <numFmt numFmtId="166" formatCode="#,##0_ ;[Red]\-#,##0\ "/>
    </dxf>
    <dxf>
      <font>
        <b val="0"/>
        <i val="0"/>
        <strike val="0"/>
        <condense val="0"/>
        <extend val="0"/>
        <outline val="0"/>
        <shadow val="0"/>
        <u val="none"/>
        <vertAlign val="baseline"/>
        <sz val="10"/>
        <color auto="1"/>
        <name val="Arial"/>
        <scheme val="none"/>
      </font>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indexed="58"/>
        <name val="Arial"/>
        <scheme val="none"/>
      </font>
      <numFmt numFmtId="164" formatCode="#,##0;[Red]\ \(#,##0\)\ "/>
      <fill>
        <patternFill patternType="none">
          <fgColor indexed="64"/>
          <bgColor indexed="65"/>
        </patternFill>
      </fill>
      <alignment horizontal="center" vertical="center" textRotation="0" wrapText="1" indent="0" justifyLastLine="0" shrinkToFit="0" readingOrder="0"/>
      <protection locked="1" hidden="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top/>
        <bottom/>
      </border>
    </dxf>
    <dxf>
      <alignment horizontal="center" vertical="center" textRotation="0" wrapText="0" indent="0" justifyLastLine="0" shrinkToFit="0" readingOrder="0"/>
      <border outline="0">
        <right style="thin">
          <color indexed="64"/>
        </right>
      </border>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auto="1"/>
        <name val="Arial"/>
        <scheme val="none"/>
      </font>
      <fill>
        <patternFill patternType="solid">
          <fgColor indexed="64"/>
          <bgColor indexed="9"/>
        </patternFill>
      </fill>
      <alignment horizontal="center" vertical="bottom" textRotation="0" wrapText="0" indent="0" justifyLastLine="0" shrinkToFit="0" readingOrder="0"/>
      <border diagonalUp="0" diagonalDown="0">
        <left style="medium">
          <color indexed="64"/>
        </left>
        <right/>
        <top/>
        <bottom/>
        <vertical/>
        <horizontal/>
      </border>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numFmt numFmtId="0" formatCode="General"/>
      <protection locked="1" hidden="0"/>
    </dxf>
    <dxf>
      <font>
        <b val="0"/>
        <i val="0"/>
        <strike val="0"/>
        <condense val="0"/>
        <extend val="0"/>
        <outline val="0"/>
        <shadow val="0"/>
        <u val="none"/>
        <vertAlign val="baseline"/>
        <sz val="10"/>
        <color auto="1"/>
        <name val="Arial"/>
        <scheme val="none"/>
      </font>
      <numFmt numFmtId="164" formatCode="#,##0;[Red]\ \(#,##0\)\ "/>
      <protection locked="1" hidden="0"/>
    </dxf>
    <dxf>
      <font>
        <b val="0"/>
        <i val="0"/>
        <strike val="0"/>
        <condense val="0"/>
        <extend val="0"/>
        <outline val="0"/>
        <shadow val="0"/>
        <u val="none"/>
        <vertAlign val="baseline"/>
        <sz val="10"/>
        <color auto="1"/>
        <name val="Arial"/>
        <scheme val="none"/>
      </font>
      <numFmt numFmtId="172" formatCode="000"/>
      <alignment horizontal="center"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numFmt numFmtId="164" formatCode="#,##0;[Red]\ \(#,##0\)\ "/>
      <protection locked="1" hidden="0"/>
    </dxf>
    <dxf>
      <font>
        <b val="0"/>
        <i val="0"/>
        <strike val="0"/>
        <condense val="0"/>
        <extend val="0"/>
        <outline val="0"/>
        <shadow val="0"/>
        <u val="none"/>
        <vertAlign val="baseline"/>
        <sz val="10"/>
        <color auto="1"/>
        <name val="Arial"/>
        <scheme val="none"/>
      </font>
      <numFmt numFmtId="164" formatCode="#,##0;[Red]\ \(#,##0\)\ "/>
      <protection locked="1" hidden="0"/>
    </dxf>
    <dxf>
      <font>
        <b val="0"/>
        <i val="0"/>
        <strike val="0"/>
        <condense val="0"/>
        <extend val="0"/>
        <outline val="0"/>
        <shadow val="0"/>
        <u val="none"/>
        <vertAlign val="baseline"/>
        <sz val="10"/>
        <color auto="1"/>
        <name val="Arial"/>
        <scheme val="none"/>
      </font>
      <numFmt numFmtId="164" formatCode="#,##0;[Red]\ \(#,##0\)\ "/>
      <protection locked="1" hidden="0"/>
    </dxf>
    <dxf>
      <font>
        <b val="0"/>
        <i val="0"/>
        <strike val="0"/>
        <condense val="0"/>
        <extend val="0"/>
        <outline val="0"/>
        <shadow val="0"/>
        <u val="none"/>
        <vertAlign val="baseline"/>
        <sz val="10"/>
        <color auto="1"/>
        <name val="Arial"/>
        <scheme val="none"/>
      </font>
      <numFmt numFmtId="164" formatCode="#,##0;[Red]\ \(#,##0\)\ "/>
      <protection locked="1" hidden="0"/>
    </dxf>
    <dxf>
      <border outline="0">
        <right style="thin">
          <color indexed="64"/>
        </right>
        <top style="thin">
          <color theme="4" tint="0.39997558519241921"/>
        </top>
      </border>
    </dxf>
    <dxf>
      <border outline="0">
        <bottom style="thin">
          <color theme="4" tint="0.39997558519241921"/>
        </bottom>
      </border>
    </dxf>
    <dxf>
      <font>
        <b/>
        <i val="0"/>
        <strike val="0"/>
        <condense val="0"/>
        <extend val="0"/>
        <outline val="0"/>
        <shadow val="0"/>
        <u val="none"/>
        <vertAlign val="baseline"/>
        <sz val="10"/>
        <color theme="0"/>
        <name val="Arial"/>
        <scheme val="none"/>
      </font>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4" formatCode="#,##0;[Red]\ \(#,##0\)\ "/>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protection locked="1" hidden="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2" formatCode="0.00"/>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top/>
        <bottom/>
        <vertical/>
        <horizontal/>
      </border>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numFmt numFmtId="172" formatCode="000"/>
      <alignment horizontal="center"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164" formatCode="#,##0;[Red]\ \(#,##0\)\ "/>
      <protection locked="1" hidden="0"/>
    </dxf>
    <dxf>
      <font>
        <b val="0"/>
        <i val="0"/>
        <strike val="0"/>
        <condense val="0"/>
        <extend val="0"/>
        <outline val="0"/>
        <shadow val="0"/>
        <u val="none"/>
        <vertAlign val="baseline"/>
        <sz val="10"/>
        <color auto="1"/>
        <name val="Arial"/>
        <scheme val="none"/>
      </font>
      <numFmt numFmtId="164" formatCode="#,##0;[Red]\ \(#,##0\)\ "/>
      <protection locked="1" hidden="0"/>
    </dxf>
    <dxf>
      <font>
        <b val="0"/>
        <i val="0"/>
        <strike val="0"/>
        <condense val="0"/>
        <extend val="0"/>
        <outline val="0"/>
        <shadow val="0"/>
        <u val="none"/>
        <vertAlign val="baseline"/>
        <sz val="10"/>
        <color auto="1"/>
        <name val="Arial"/>
        <scheme val="none"/>
      </font>
      <numFmt numFmtId="164" formatCode="#,##0;[Red]\ \(#,##0\)\ "/>
      <protection locked="1" hidden="0"/>
    </dxf>
    <dxf>
      <font>
        <b val="0"/>
        <i val="0"/>
        <strike val="0"/>
        <condense val="0"/>
        <extend val="0"/>
        <outline val="0"/>
        <shadow val="0"/>
        <u val="none"/>
        <vertAlign val="baseline"/>
        <sz val="10"/>
        <color auto="1"/>
        <name val="Arial"/>
        <scheme val="none"/>
      </font>
      <numFmt numFmtId="164" formatCode="#,##0;[Red]\ \(#,##0\)\ "/>
      <protection locked="1" hidden="0"/>
    </dxf>
    <dxf>
      <font>
        <b val="0"/>
        <i val="0"/>
        <strike val="0"/>
        <condense val="0"/>
        <extend val="0"/>
        <outline val="0"/>
        <shadow val="0"/>
        <u val="none"/>
        <vertAlign val="baseline"/>
        <sz val="10"/>
        <color auto="1"/>
        <name val="Arial"/>
        <scheme val="none"/>
      </font>
      <numFmt numFmtId="164" formatCode="#,##0;[Red]\ \(#,##0\)\ "/>
      <protection locked="1" hidden="0"/>
    </dxf>
    <dxf>
      <font>
        <b/>
        <i val="0"/>
        <strike val="0"/>
        <condense val="0"/>
        <extend val="0"/>
        <outline val="0"/>
        <shadow val="0"/>
        <u val="none"/>
        <vertAlign val="baseline"/>
        <sz val="10"/>
        <color theme="0"/>
        <name val="Arial"/>
        <scheme val="none"/>
      </font>
      <fill>
        <patternFill patternType="solid">
          <fgColor indexed="64"/>
          <bgColor theme="0"/>
        </patternFill>
      </fill>
      <alignment horizontal="general" vertical="bottom" textRotation="0" wrapText="0" indent="0" justifyLastLine="0" shrinkToFit="0" readingOrder="0"/>
      <protection locked="1" hidden="0"/>
    </dxf>
    <dxf>
      <fill>
        <patternFill>
          <bgColor rgb="FF31EF36"/>
        </patternFill>
      </fill>
    </dxf>
    <dxf>
      <fill>
        <patternFill>
          <bgColor rgb="FF00FF00"/>
        </patternFill>
      </fill>
    </dxf>
    <dxf>
      <fill>
        <patternFill>
          <bgColor rgb="FF31EF36"/>
        </patternFill>
      </fill>
    </dxf>
    <dxf>
      <fill>
        <patternFill>
          <bgColor rgb="FF66FF3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80" b="1" i="0" u="none" strike="noStrike" baseline="0">
                <a:solidFill>
                  <a:srgbClr val="000000"/>
                </a:solidFill>
                <a:latin typeface="Arial"/>
                <a:ea typeface="Arial"/>
                <a:cs typeface="Arial"/>
              </a:defRPr>
            </a:pPr>
            <a:r>
              <a:rPr lang="en-GB"/>
              <a:t>Revenue Performance Trajectory</a:t>
            </a:r>
          </a:p>
        </c:rich>
      </c:tx>
      <c:layout>
        <c:manualLayout>
          <c:xMode val="edge"/>
          <c:yMode val="edge"/>
          <c:x val="0.26175655908624068"/>
          <c:y val="9.3183618319899342E-3"/>
        </c:manualLayout>
      </c:layout>
      <c:overlay val="0"/>
      <c:spPr>
        <a:noFill/>
        <a:ln w="25400">
          <a:noFill/>
        </a:ln>
      </c:spPr>
    </c:title>
    <c:autoTitleDeleted val="0"/>
    <c:plotArea>
      <c:layout>
        <c:manualLayout>
          <c:layoutTarget val="inner"/>
          <c:xMode val="edge"/>
          <c:yMode val="edge"/>
          <c:x val="0.15249114550336407"/>
          <c:y val="0.14234050743657042"/>
          <c:w val="0.84750885449663615"/>
          <c:h val="0.67987162968265402"/>
        </c:manualLayout>
      </c:layout>
      <c:lineChart>
        <c:grouping val="stacked"/>
        <c:varyColors val="0"/>
        <c:ser>
          <c:idx val="0"/>
          <c:order val="0"/>
          <c:spPr>
            <a:ln w="25400">
              <a:solidFill>
                <a:srgbClr val="000080"/>
              </a:solidFill>
              <a:prstDash val="solid"/>
            </a:ln>
          </c:spPr>
          <c:marker>
            <c:symbol val="square"/>
            <c:size val="5"/>
            <c:spPr>
              <a:solidFill>
                <a:schemeClr val="tx2">
                  <a:lumMod val="75000"/>
                </a:schemeClr>
              </a:solidFill>
              <a:ln>
                <a:noFill/>
              </a:ln>
            </c:spPr>
          </c:marker>
          <c:cat>
            <c:strRef>
              <c:f>'Form 5 - Trajectories'!$C$9:$C$18</c:f>
              <c:strCache>
                <c:ptCount val="10"/>
                <c:pt idx="0">
                  <c:v>June</c:v>
                </c:pt>
                <c:pt idx="1">
                  <c:v>July</c:v>
                </c:pt>
                <c:pt idx="2">
                  <c:v>Aug</c:v>
                </c:pt>
                <c:pt idx="3">
                  <c:v>Sept</c:v>
                </c:pt>
                <c:pt idx="4">
                  <c:v>Oct</c:v>
                </c:pt>
                <c:pt idx="5">
                  <c:v>Nov</c:v>
                </c:pt>
                <c:pt idx="6">
                  <c:v>Dec</c:v>
                </c:pt>
                <c:pt idx="7">
                  <c:v>Jan</c:v>
                </c:pt>
                <c:pt idx="8">
                  <c:v>Feb</c:v>
                </c:pt>
                <c:pt idx="9">
                  <c:v>Mar</c:v>
                </c:pt>
              </c:strCache>
            </c:strRef>
          </c:cat>
          <c:val>
            <c:numRef>
              <c:f>'Form 5 - Trajectories'!$D$9:$D$18</c:f>
              <c:numCache>
                <c:formatCode>#,##0;[Red]\ \(#,##0\)\ </c:formatCode>
                <c:ptCount val="10"/>
                <c:pt idx="0">
                  <c:v>300</c:v>
                </c:pt>
                <c:pt idx="1">
                  <c:v>385</c:v>
                </c:pt>
                <c:pt idx="2">
                  <c:v>512</c:v>
                </c:pt>
                <c:pt idx="3">
                  <c:v>565</c:v>
                </c:pt>
                <c:pt idx="4">
                  <c:v>448</c:v>
                </c:pt>
                <c:pt idx="5">
                  <c:v>392</c:v>
                </c:pt>
                <c:pt idx="6">
                  <c:v>307</c:v>
                </c:pt>
                <c:pt idx="7">
                  <c:v>256</c:v>
                </c:pt>
                <c:pt idx="8">
                  <c:v>143</c:v>
                </c:pt>
                <c:pt idx="9">
                  <c:v>-0.22950000000128057</c:v>
                </c:pt>
              </c:numCache>
            </c:numRef>
          </c:val>
          <c:smooth val="0"/>
          <c:extLst>
            <c:ext xmlns:c16="http://schemas.microsoft.com/office/drawing/2014/chart" uri="{C3380CC4-5D6E-409C-BE32-E72D297353CC}">
              <c16:uniqueId val="{00000000-2E78-4B83-AC6A-B9FACFA9CDF6}"/>
            </c:ext>
          </c:extLst>
        </c:ser>
        <c:dLbls>
          <c:showLegendKey val="0"/>
          <c:showVal val="0"/>
          <c:showCatName val="0"/>
          <c:showSerName val="0"/>
          <c:showPercent val="0"/>
          <c:showBubbleSize val="0"/>
        </c:dLbls>
        <c:marker val="1"/>
        <c:smooth val="0"/>
        <c:axId val="482543872"/>
        <c:axId val="1"/>
      </c:lineChart>
      <c:catAx>
        <c:axId val="482543872"/>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GB"/>
                  <a:t>Month</a:t>
                </a:r>
              </a:p>
            </c:rich>
          </c:tx>
          <c:layout>
            <c:manualLayout>
              <c:xMode val="edge"/>
              <c:yMode val="edge"/>
              <c:x val="0.45318359691132926"/>
              <c:y val="0.90689091048085002"/>
            </c:manualLayout>
          </c:layout>
          <c:overlay val="0"/>
          <c:spPr>
            <a:noFill/>
            <a:ln w="25400">
              <a:noFill/>
            </a:ln>
          </c:spPr>
        </c:title>
        <c:numFmt formatCode="mmm\-yy" sourceLinked="0"/>
        <c:majorTickMark val="out"/>
        <c:minorTickMark val="none"/>
        <c:tickLblPos val="high"/>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00" b="1" i="0" u="none" strike="noStrike" baseline="0">
                    <a:solidFill>
                      <a:srgbClr val="000000"/>
                    </a:solidFill>
                    <a:latin typeface="Arial"/>
                    <a:ea typeface="Arial"/>
                    <a:cs typeface="Arial"/>
                  </a:defRPr>
                </a:pPr>
                <a:r>
                  <a:rPr lang="en-GB"/>
                  <a:t>£000</a:t>
                </a:r>
              </a:p>
            </c:rich>
          </c:tx>
          <c:layout>
            <c:manualLayout>
              <c:xMode val="edge"/>
              <c:yMode val="edge"/>
              <c:x val="6.0906987593902636E-3"/>
              <c:y val="0.44045990367708893"/>
            </c:manualLayout>
          </c:layout>
          <c:overlay val="0"/>
          <c:spPr>
            <a:noFill/>
            <a:ln w="25400">
              <a:noFill/>
            </a:ln>
          </c:spPr>
        </c:title>
        <c:numFmt formatCode="#,##0;[Red]\ \(#,##0\)\ "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482543872"/>
        <c:crosses val="autoZero"/>
        <c:crossBetween val="between"/>
      </c:valAx>
      <c:spPr>
        <a:no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80" b="1" i="0" u="none" strike="noStrike" baseline="0">
                <a:solidFill>
                  <a:srgbClr val="000000"/>
                </a:solidFill>
                <a:latin typeface="Arial"/>
                <a:ea typeface="Arial"/>
                <a:cs typeface="Arial"/>
              </a:defRPr>
            </a:pPr>
            <a:r>
              <a:rPr lang="en-GB"/>
              <a:t>Efficiency Savings Trajectory</a:t>
            </a:r>
          </a:p>
        </c:rich>
      </c:tx>
      <c:layout>
        <c:manualLayout>
          <c:xMode val="edge"/>
          <c:yMode val="edge"/>
          <c:x val="0.26764795835984917"/>
          <c:y val="4.1096226608037634E-2"/>
        </c:manualLayout>
      </c:layout>
      <c:overlay val="0"/>
      <c:spPr>
        <a:noFill/>
        <a:ln w="25400">
          <a:noFill/>
        </a:ln>
      </c:spPr>
    </c:title>
    <c:autoTitleDeleted val="0"/>
    <c:plotArea>
      <c:layout>
        <c:manualLayout>
          <c:layoutTarget val="inner"/>
          <c:xMode val="edge"/>
          <c:yMode val="edge"/>
          <c:x val="0.13721133134220315"/>
          <c:y val="0.14764181071948296"/>
          <c:w val="0.84368009171267377"/>
          <c:h val="0.68493390380996855"/>
        </c:manualLayout>
      </c:layout>
      <c:lineChart>
        <c:grouping val="stacked"/>
        <c:varyColors val="0"/>
        <c:ser>
          <c:idx val="0"/>
          <c:order val="0"/>
          <c:spPr>
            <a:ln w="25400">
              <a:solidFill>
                <a:srgbClr val="000080"/>
              </a:solidFill>
              <a:prstDash val="solid"/>
            </a:ln>
          </c:spPr>
          <c:marker>
            <c:symbol val="square"/>
            <c:size val="5"/>
            <c:spPr>
              <a:solidFill>
                <a:schemeClr val="tx2">
                  <a:lumMod val="75000"/>
                </a:schemeClr>
              </a:solidFill>
              <a:ln>
                <a:noFill/>
              </a:ln>
            </c:spPr>
          </c:marker>
          <c:cat>
            <c:strRef>
              <c:f>'Form 5 - Trajectories'!$C$25:$C$34</c:f>
              <c:strCache>
                <c:ptCount val="10"/>
                <c:pt idx="0">
                  <c:v>June</c:v>
                </c:pt>
                <c:pt idx="1">
                  <c:v>July</c:v>
                </c:pt>
                <c:pt idx="2">
                  <c:v>Aug</c:v>
                </c:pt>
                <c:pt idx="3">
                  <c:v>Sept</c:v>
                </c:pt>
                <c:pt idx="4">
                  <c:v>Oct</c:v>
                </c:pt>
                <c:pt idx="5">
                  <c:v>Nov</c:v>
                </c:pt>
                <c:pt idx="6">
                  <c:v>Dec</c:v>
                </c:pt>
                <c:pt idx="7">
                  <c:v>Jan</c:v>
                </c:pt>
                <c:pt idx="8">
                  <c:v>Feb</c:v>
                </c:pt>
                <c:pt idx="9">
                  <c:v>Mar</c:v>
                </c:pt>
              </c:strCache>
            </c:strRef>
          </c:cat>
          <c:val>
            <c:numRef>
              <c:f>'Form 5 - Trajectories'!$D$25:$D$34</c:f>
              <c:numCache>
                <c:formatCode>#,##0;[Red]\ \(#,##0\)\ </c:formatCode>
                <c:ptCount val="10"/>
                <c:pt idx="0">
                  <c:v>135</c:v>
                </c:pt>
                <c:pt idx="1">
                  <c:v>187</c:v>
                </c:pt>
                <c:pt idx="2">
                  <c:v>249</c:v>
                </c:pt>
                <c:pt idx="3">
                  <c:v>565</c:v>
                </c:pt>
                <c:pt idx="4">
                  <c:v>975</c:v>
                </c:pt>
                <c:pt idx="5">
                  <c:v>1125</c:v>
                </c:pt>
                <c:pt idx="6">
                  <c:v>1376</c:v>
                </c:pt>
                <c:pt idx="7">
                  <c:v>1554</c:v>
                </c:pt>
                <c:pt idx="8">
                  <c:v>1783</c:v>
                </c:pt>
                <c:pt idx="9">
                  <c:v>2044</c:v>
                </c:pt>
              </c:numCache>
            </c:numRef>
          </c:val>
          <c:smooth val="0"/>
          <c:extLst>
            <c:ext xmlns:c16="http://schemas.microsoft.com/office/drawing/2014/chart" uri="{C3380CC4-5D6E-409C-BE32-E72D297353CC}">
              <c16:uniqueId val="{00000000-7F67-4BA5-B9FC-79526DD14FC1}"/>
            </c:ext>
          </c:extLst>
        </c:ser>
        <c:dLbls>
          <c:showLegendKey val="0"/>
          <c:showVal val="0"/>
          <c:showCatName val="0"/>
          <c:showSerName val="0"/>
          <c:showPercent val="0"/>
          <c:showBubbleSize val="0"/>
        </c:dLbls>
        <c:marker val="1"/>
        <c:smooth val="0"/>
        <c:axId val="482540592"/>
        <c:axId val="1"/>
      </c:lineChart>
      <c:catAx>
        <c:axId val="482540592"/>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GB"/>
                  <a:t>Month</a:t>
                </a:r>
              </a:p>
            </c:rich>
          </c:tx>
          <c:layout>
            <c:manualLayout>
              <c:xMode val="edge"/>
              <c:yMode val="edge"/>
              <c:x val="0.47586314979626343"/>
              <c:y val="0.92173695820489965"/>
            </c:manualLayout>
          </c:layout>
          <c:overlay val="0"/>
          <c:spPr>
            <a:noFill/>
            <a:ln w="25400">
              <a:noFill/>
            </a:ln>
          </c:spPr>
        </c:title>
        <c:numFmt formatCode="mmm\-yy"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00" b="1" i="0" u="none" strike="noStrike" baseline="0">
                    <a:solidFill>
                      <a:srgbClr val="000000"/>
                    </a:solidFill>
                    <a:latin typeface="Arial"/>
                    <a:ea typeface="Arial"/>
                    <a:cs typeface="Arial"/>
                  </a:defRPr>
                </a:pPr>
                <a:r>
                  <a:rPr lang="en-GB"/>
                  <a:t>£000</a:t>
                </a:r>
              </a:p>
            </c:rich>
          </c:tx>
          <c:layout>
            <c:manualLayout>
              <c:xMode val="edge"/>
              <c:yMode val="edge"/>
              <c:x val="3.0627926635829143E-3"/>
              <c:y val="0.43835799745810994"/>
            </c:manualLayout>
          </c:layout>
          <c:overlay val="0"/>
          <c:spPr>
            <a:noFill/>
            <a:ln w="25400">
              <a:noFill/>
            </a:ln>
          </c:spPr>
        </c:title>
        <c:numFmt formatCode="#,##0;[Red]\ \(#,##0\)\ "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482540592"/>
        <c:crosses val="autoZero"/>
        <c:crossBetween val="between"/>
      </c:valAx>
      <c:spPr>
        <a:no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171450</xdr:colOff>
      <xdr:row>6</xdr:row>
      <xdr:rowOff>0</xdr:rowOff>
    </xdr:from>
    <xdr:to>
      <xdr:col>9</xdr:col>
      <xdr:colOff>38100</xdr:colOff>
      <xdr:row>20</xdr:row>
      <xdr:rowOff>38100</xdr:rowOff>
    </xdr:to>
    <xdr:graphicFrame macro="">
      <xdr:nvGraphicFramePr>
        <xdr:cNvPr id="51010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22</xdr:row>
      <xdr:rowOff>0</xdr:rowOff>
    </xdr:from>
    <xdr:to>
      <xdr:col>9</xdr:col>
      <xdr:colOff>69850</xdr:colOff>
      <xdr:row>36</xdr:row>
      <xdr:rowOff>139700</xdr:rowOff>
    </xdr:to>
    <xdr:graphicFrame macro="">
      <xdr:nvGraphicFramePr>
        <xdr:cNvPr id="51010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A\AA2x\A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ffiler1\finance\user\allan\hip%20tip%20monitoring%2002-03\email%20trusts%201-7-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te"/>
      <sheetName val="Front"/>
      <sheetName val="Accounts"/>
      <sheetName val="Repro"/>
      <sheetName val="Inc Summ"/>
      <sheetName val="Costs - Rec"/>
      <sheetName val="Sals Rec"/>
      <sheetName val="FMS Costs"/>
      <sheetName val="Board"/>
      <sheetName val="Staff"/>
      <sheetName val="Interest"/>
      <sheetName val="FA"/>
      <sheetName val="FAAdd"/>
      <sheetName val="FADisp"/>
      <sheetName val="Stock"/>
      <sheetName val="Drs - NHS"/>
      <sheetName val="Drs - Non NHS"/>
      <sheetName val="Drs - AA"/>
      <sheetName val="Crs - NHS"/>
      <sheetName val="Crs - Non NHS"/>
      <sheetName val="Crs - AA"/>
      <sheetName val="Bank"/>
      <sheetName val="Bank &amp; PC"/>
      <sheetName val="PDC"/>
      <sheetName val="Loans"/>
      <sheetName val="SegInfo"/>
      <sheetName val="Ret &amp; Red"/>
      <sheetName val="R&amp;D"/>
      <sheetName val="KPMG"/>
      <sheetName val="PP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hd"/>
      <sheetName val="thb ie"/>
      <sheetName val="tuht ie"/>
      <sheetName val="tpct ie"/>
      <sheetName val="bs"/>
    </sheetNames>
    <sheetDataSet>
      <sheetData sheetId="0" refreshError="1"/>
      <sheetData sheetId="1" refreshError="1"/>
      <sheetData sheetId="2" refreshError="1"/>
      <sheetData sheetId="3" refreshError="1"/>
      <sheetData sheetId="4" refreshError="1"/>
    </sheetDataSet>
  </externalBook>
</externalLink>
</file>

<file path=xl/queryTables/queryTable1.xml><?xml version="1.0" encoding="utf-8"?>
<queryTable xmlns="http://schemas.openxmlformats.org/spreadsheetml/2006/main" name="ExternalData_1" connectionId="1" autoFormatId="0" applyNumberFormats="0" applyBorderFormats="0" applyFontFormats="1" applyPatternFormats="1" applyAlignmentFormats="0" applyWidthHeightFormats="0">
  <queryTableRefresh preserveSortFilterLayout="0" nextId="23">
    <queryTableFields count="22">
      <queryTableField id="1" name="Board" tableColumnId="1"/>
      <queryTableField id="2" name="BoardCode" tableColumnId="2"/>
      <queryTableField id="3" name="Plan" tableColumnId="3"/>
      <queryTableField id="4" name="Year" tableColumnId="4"/>
      <queryTableField id="5" name="Form" tableColumnId="5"/>
      <queryTableField id="6" name="HeaderCode" tableColumnId="6"/>
      <queryTableField id="7" name="Header" tableColumnId="7"/>
      <queryTableField id="8" name="SubHeader" tableColumnId="8"/>
      <queryTableField id="9" name="Total?" tableColumnId="9"/>
      <queryTableField id="10" name="Type" tableColumnId="10"/>
      <queryTableField id="11" name="BasePriorYear" tableColumnId="11"/>
      <queryTableField id="12" name="Recurring£000" tableColumnId="12"/>
      <queryTableField id="13" name="Non-Recurring£000" tableColumnId="13"/>
      <queryTableField id="14" name="AbsTotal£000" tableColumnId="14"/>
      <queryTableField id="15" name="Total£000" tableColumnId="15"/>
      <queryTableField id="16" name="Value" tableColumnId="16"/>
      <queryTableField id="17" name="#" tableColumnId="17"/>
      <queryTableField id="18" name="Cost Category" tableColumnId="18"/>
      <queryTableField id="19" name="Attribute" tableColumnId="19"/>
      <queryTableField id="20" name="Q3 position " tableColumnId="20"/>
      <queryTableField id="21" name="TotalValue" tableColumnId="21"/>
      <queryTableField id="22" name="Notes" tableColumnId="22"/>
    </queryTableFields>
  </queryTableRefresh>
</queryTable>
</file>

<file path=xl/tables/_rels/table1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1" displayName="Table1" ref="A26:Q86" totalsRowShown="0" headerRowDxfId="263">
  <autoFilter ref="A26:Q86"/>
  <tableColumns count="17">
    <tableColumn id="1" name="Board" dataDxfId="262">
      <calculatedColumnFormula>$M$3</calculatedColumnFormula>
    </tableColumn>
    <tableColumn id="16" name="BoardCode" dataDxfId="261">
      <calculatedColumnFormula>$L$3</calculatedColumnFormula>
    </tableColumn>
    <tableColumn id="2" name="Plan" dataDxfId="260">
      <calculatedColumnFormula>$M$4</calculatedColumnFormula>
    </tableColumn>
    <tableColumn id="3" name="Year" dataDxfId="259">
      <calculatedColumnFormula>$N$24</calculatedColumnFormula>
    </tableColumn>
    <tableColumn id="4" name="Form" dataDxfId="258"/>
    <tableColumn id="5" name="HeaderCode" dataDxfId="257"/>
    <tableColumn id="6" name="Header"/>
    <tableColumn id="7" name="SubHeader" dataDxfId="256">
      <calculatedColumnFormula>M27</calculatedColumnFormula>
    </tableColumn>
    <tableColumn id="8" name="Total?"/>
    <tableColumn id="15" name="Type"/>
    <tableColumn id="9" name="Column1" dataDxfId="255" dataCellStyle="Comma"/>
    <tableColumn id="10" name="BasePriorYear"/>
    <tableColumn id="11" name="AllHeaders"/>
    <tableColumn id="12" name="Recurring£000" dataDxfId="254"/>
    <tableColumn id="13" name="Non-Recurring£000" dataDxfId="253"/>
    <tableColumn id="14" name="AbsTotal£000" dataDxfId="252"/>
    <tableColumn id="17" name="Notes" dataDxfId="251"/>
  </tableColumns>
  <tableStyleInfo name="TableStyleMedium2" showFirstColumn="0" showLastColumn="0" showRowStripes="1" showColumnStripes="0"/>
</table>
</file>

<file path=xl/tables/table10.xml><?xml version="1.0" encoding="utf-8"?>
<table xmlns="http://schemas.openxmlformats.org/spreadsheetml/2006/main" id="10" name="Table7b6" displayName="Table7b6" ref="A6:Y25" totalsRowShown="0" headerRowDxfId="49" dataDxfId="48" tableBorderDxfId="47" headerRowCellStyle="Normal 13">
  <autoFilter ref="A6:Y25"/>
  <tableColumns count="25">
    <tableColumn id="1" name="Board" dataDxfId="46">
      <calculatedColumnFormula>'Form 1 - Core RRL'!$M$3</calculatedColumnFormula>
    </tableColumn>
    <tableColumn id="2" name="BoardCode" dataDxfId="45">
      <calculatedColumnFormula>'Form 1 - Core RRL'!$L$3</calculatedColumnFormula>
    </tableColumn>
    <tableColumn id="3" name="Plan" dataDxfId="44">
      <calculatedColumnFormula>'Form 1 - Core RRL'!$M$4</calculatedColumnFormula>
    </tableColumn>
    <tableColumn id="4" name="Year" dataDxfId="43"/>
    <tableColumn id="5" name="Form" dataDxfId="42">
      <calculatedColumnFormula>$N$1</calculatedColumnFormula>
    </tableColumn>
    <tableColumn id="6" name="HeaderCode" dataDxfId="41">
      <calculatedColumnFormula>L7</calculatedColumnFormula>
    </tableColumn>
    <tableColumn id="7" name="Header" dataDxfId="40">
      <calculatedColumnFormula>$G$5</calculatedColumnFormula>
    </tableColumn>
    <tableColumn id="8" name="SubHeader" dataDxfId="39">
      <calculatedColumnFormula>M7</calculatedColumnFormula>
    </tableColumn>
    <tableColumn id="9" name="Total?" dataDxfId="38"/>
    <tableColumn id="10" name="Type" dataDxfId="37"/>
    <tableColumn id="25" name="Column1" dataDxfId="36"/>
    <tableColumn id="11" name="#" dataDxfId="35" dataCellStyle="Normal 13"/>
    <tableColumn id="12" name="Cost Category" dataDxfId="34" dataCellStyle="Normal 13"/>
    <tableColumn id="13" name="Q3 position " dataDxfId="33"/>
    <tableColumn id="14" name="2021/22  %" dataDxfId="32" dataCellStyle="Normal 13"/>
    <tableColumn id="15" name="2021/22  £m" dataDxfId="31" dataCellStyle="Normal 13"/>
    <tableColumn id="16" name="2022/23  %" dataDxfId="30" dataCellStyle="Normal 13"/>
    <tableColumn id="17" name="2022/23 £m" dataDxfId="29" dataCellStyle="Normal 13"/>
    <tableColumn id="18" name="2023/24  %" dataDxfId="28" dataCellStyle="Normal 13"/>
    <tableColumn id="19" name="2023/24  £m" dataDxfId="27" dataCellStyle="Normal 13"/>
    <tableColumn id="20" name="2024/25 %" dataDxfId="26" dataCellStyle="Normal 13"/>
    <tableColumn id="21" name="2024/25  £m" dataDxfId="25" dataCellStyle="Normal 13"/>
    <tableColumn id="22" name="2025/26  %" dataDxfId="24" dataCellStyle="Normal 13"/>
    <tableColumn id="23" name="2025/26  £m" dataDxfId="23" dataCellStyle="Normal 13"/>
    <tableColumn id="24" name="Notes" dataDxfId="22"/>
  </tableColumns>
  <tableStyleInfo name="TableStyleMedium2" showFirstColumn="0" showLastColumn="0" showRowStripes="1" showColumnStripes="0"/>
</table>
</file>

<file path=xl/tables/table11.xml><?xml version="1.0" encoding="utf-8"?>
<table xmlns="http://schemas.openxmlformats.org/spreadsheetml/2006/main" id="6" name="Combined_Data" displayName="Combined_Data" ref="A1:V2433" tableType="queryTable" totalsRowShown="0">
  <autoFilter ref="A1:V2433"/>
  <tableColumns count="22">
    <tableColumn id="1" uniqueName="1" name="Board" queryTableFieldId="1" dataDxfId="21"/>
    <tableColumn id="2" uniqueName="2" name="BoardCode" queryTableFieldId="2" dataDxfId="20"/>
    <tableColumn id="3" uniqueName="3" name="Plan" queryTableFieldId="3" dataDxfId="19"/>
    <tableColumn id="4" uniqueName="4" name="Year" queryTableFieldId="4" dataDxfId="18"/>
    <tableColumn id="5" uniqueName="5" name="Form" queryTableFieldId="5" dataDxfId="17"/>
    <tableColumn id="6" uniqueName="6" name="HeaderCode" queryTableFieldId="6" dataDxfId="16"/>
    <tableColumn id="7" uniqueName="7" name="Header" queryTableFieldId="7" dataDxfId="15"/>
    <tableColumn id="8" uniqueName="8" name="SubHeader" queryTableFieldId="8" dataDxfId="14"/>
    <tableColumn id="9" uniqueName="9" name="Total?" queryTableFieldId="9" dataDxfId="13"/>
    <tableColumn id="10" uniqueName="10" name="Type" queryTableFieldId="10" dataDxfId="12"/>
    <tableColumn id="11" uniqueName="11" name="BasePriorYear" queryTableFieldId="11" dataDxfId="11"/>
    <tableColumn id="12" uniqueName="12" name="Recurring£000" queryTableFieldId="12" dataDxfId="10"/>
    <tableColumn id="13" uniqueName="13" name="Non-Recurring£000" queryTableFieldId="13" dataDxfId="9"/>
    <tableColumn id="14" uniqueName="14" name="AbsTotal£000" queryTableFieldId="14" dataDxfId="8"/>
    <tableColumn id="15" uniqueName="15" name="Total£000" queryTableFieldId="15" dataDxfId="7"/>
    <tableColumn id="16" uniqueName="16" name="Value" queryTableFieldId="16" dataDxfId="6"/>
    <tableColumn id="17" uniqueName="17" name="#" queryTableFieldId="17" dataDxfId="5"/>
    <tableColumn id="18" uniqueName="18" name="Cost Category" queryTableFieldId="18" dataDxfId="4"/>
    <tableColumn id="19" uniqueName="19" name="Attribute" queryTableFieldId="19" dataDxfId="3"/>
    <tableColumn id="20" uniqueName="20" name="Q3 position " queryTableFieldId="20" dataDxfId="2"/>
    <tableColumn id="21" uniqueName="21" name="TotalValue" queryTableFieldId="21" dataDxfId="1"/>
    <tableColumn id="22" uniqueName="22" name="Notes" queryTableFieldId="22" dataDxfId="0"/>
  </tableColumns>
  <tableStyleInfo name="TableStyleMedium7" showFirstColumn="0" showLastColumn="0" showRowStripes="1" showColumnStripes="0"/>
</table>
</file>

<file path=xl/tables/table2.xml><?xml version="1.0" encoding="utf-8"?>
<table xmlns="http://schemas.openxmlformats.org/spreadsheetml/2006/main" id="11" name="Table11" displayName="Table11" ref="A9:Q21" totalsRowShown="0" headerRowDxfId="250" headerRowBorderDxfId="249" tableBorderDxfId="248">
  <autoFilter ref="A9:Q21"/>
  <tableColumns count="17">
    <tableColumn id="1" name="Board" dataDxfId="247">
      <calculatedColumnFormula>$M$3</calculatedColumnFormula>
    </tableColumn>
    <tableColumn id="2" name="BoardCode" dataDxfId="246">
      <calculatedColumnFormula>$L$3</calculatedColumnFormula>
    </tableColumn>
    <tableColumn id="3" name="Plan" dataDxfId="245">
      <calculatedColumnFormula>$M$4</calculatedColumnFormula>
    </tableColumn>
    <tableColumn id="4" name="Year" dataDxfId="244">
      <calculatedColumnFormula>$N$7</calculatedColumnFormula>
    </tableColumn>
    <tableColumn id="5" name="Form" dataDxfId="243"/>
    <tableColumn id="6" name="HeaderCode" dataDxfId="242"/>
    <tableColumn id="7" name="Header" dataDxfId="241">
      <calculatedColumnFormula>$M$8</calculatedColumnFormula>
    </tableColumn>
    <tableColumn id="8" name="SubHeader" dataDxfId="240">
      <calculatedColumnFormula>Table11[[#This Row],[AllHeaders]]</calculatedColumnFormula>
    </tableColumn>
    <tableColumn id="9" name="Total?" dataDxfId="239"/>
    <tableColumn id="10" name="Type" dataDxfId="238"/>
    <tableColumn id="11" name="Column1" dataDxfId="237"/>
    <tableColumn id="12" name="BasePriorYear"/>
    <tableColumn id="13" name="AllHeaders"/>
    <tableColumn id="14" name="Recurring£000" dataDxfId="236"/>
    <tableColumn id="15" name="Non-Recurring£000" dataDxfId="235"/>
    <tableColumn id="16" name="AbsTotal£000" dataDxfId="234"/>
    <tableColumn id="17" name="Notes" dataDxfId="233" dataCellStyle="Normal 3"/>
  </tableColumns>
  <tableStyleInfo name="TableStyleMedium2" showFirstColumn="0" showLastColumn="0" showRowStripes="1" showColumnStripes="0"/>
</table>
</file>

<file path=xl/tables/table3.xml><?xml version="1.0" encoding="utf-8"?>
<table xmlns="http://schemas.openxmlformats.org/spreadsheetml/2006/main" id="3" name="Table4" displayName="Table4" ref="A9:R53" totalsRowShown="0" headerRowDxfId="225" dataDxfId="224">
  <autoFilter ref="A9:R53"/>
  <tableColumns count="18">
    <tableColumn id="1" name="Board" dataDxfId="223">
      <calculatedColumnFormula>$L$4</calculatedColumnFormula>
    </tableColumn>
    <tableColumn id="2" name="BoardCode" dataDxfId="222">
      <calculatedColumnFormula>$K$4</calculatedColumnFormula>
    </tableColumn>
    <tableColumn id="3" name="Plan" dataDxfId="221">
      <calculatedColumnFormula>$L$5</calculatedColumnFormula>
    </tableColumn>
    <tableColumn id="4" name="Year"/>
    <tableColumn id="5" name="Form" dataDxfId="220"/>
    <tableColumn id="6" name="HeaderCode" dataDxfId="219"/>
    <tableColumn id="7" name="Header" dataDxfId="218">
      <calculatedColumnFormula>$M$44</calculatedColumnFormula>
    </tableColumn>
    <tableColumn id="8" name="SubHeader" dataDxfId="217">
      <calculatedColumnFormula>M10</calculatedColumnFormula>
    </tableColumn>
    <tableColumn id="9" name="Total?" dataDxfId="216"/>
    <tableColumn id="10" name="Type" dataDxfId="215"/>
    <tableColumn id="11" name="Column1" dataDxfId="214"/>
    <tableColumn id="12" name="BasePriorYear" dataDxfId="213"/>
    <tableColumn id="13" name="AllHeaders" dataDxfId="212"/>
    <tableColumn id="14" name="2021-22" dataDxfId="211"/>
    <tableColumn id="15" name="2022-23" dataDxfId="210"/>
    <tableColumn id="16" name="2023-24" dataDxfId="209"/>
    <tableColumn id="17" name="2024-25" dataDxfId="208"/>
    <tableColumn id="18" name="2025-26" dataDxfId="207"/>
  </tableColumns>
  <tableStyleInfo name="TableStyleMedium2" showFirstColumn="0" showLastColumn="0" showRowStripes="1" showColumnStripes="0"/>
</table>
</file>

<file path=xl/tables/table4.xml><?xml version="1.0" encoding="utf-8"?>
<table xmlns="http://schemas.openxmlformats.org/spreadsheetml/2006/main" id="7" name="Table7a" displayName="Table7a" ref="A6:Y25" totalsRowShown="0" headerRowDxfId="203" tableBorderDxfId="202" headerRowCellStyle="Normal 13">
  <autoFilter ref="A6:Y25"/>
  <tableColumns count="25">
    <tableColumn id="1" name="Board"/>
    <tableColumn id="2" name="BoardCode"/>
    <tableColumn id="3" name="Plan"/>
    <tableColumn id="4" name="Year"/>
    <tableColumn id="5" name="Form" dataDxfId="201">
      <calculatedColumnFormula>$N$1</calculatedColumnFormula>
    </tableColumn>
    <tableColumn id="6" name="HeaderCode" dataDxfId="200">
      <calculatedColumnFormula>L7</calculatedColumnFormula>
    </tableColumn>
    <tableColumn id="7" name="Header" dataDxfId="199"/>
    <tableColumn id="8" name="SubHeader">
      <calculatedColumnFormula>M7</calculatedColumnFormula>
    </tableColumn>
    <tableColumn id="9" name="Total?" dataDxfId="198"/>
    <tableColumn id="10" name="Type"/>
    <tableColumn id="25" name="Column1" dataDxfId="197"/>
    <tableColumn id="11" name="#" dataDxfId="196" dataCellStyle="Normal 13"/>
    <tableColumn id="12" name="Cost Category" dataDxfId="195" dataCellStyle="Normal 13"/>
    <tableColumn id="13" name="Q3 position " dataDxfId="194"/>
    <tableColumn id="14" name="2021/22  %" dataDxfId="193" dataCellStyle="Normal 13"/>
    <tableColumn id="15" name="2021/22  £m" dataDxfId="192" dataCellStyle="Normal 13"/>
    <tableColumn id="16" name="2022/23  %" dataDxfId="191" dataCellStyle="Normal 13"/>
    <tableColumn id="17" name="2022/23 £m" dataDxfId="190" dataCellStyle="Normal 13"/>
    <tableColumn id="18" name="2023/24  %" dataDxfId="189" dataCellStyle="Normal 13"/>
    <tableColumn id="19" name="2023/24  £m" dataDxfId="188" dataCellStyle="Normal 13"/>
    <tableColumn id="20" name="2024/25 %" dataDxfId="187" dataCellStyle="Normal 13"/>
    <tableColumn id="21" name="2024/25  £m" dataDxfId="186" dataCellStyle="Normal 13"/>
    <tableColumn id="22" name="2025/26  %" dataDxfId="185" dataCellStyle="Normal 13"/>
    <tableColumn id="23" name="2025/26  £m" dataDxfId="184" dataCellStyle="Normal 13"/>
    <tableColumn id="24" name="Notes" dataDxfId="183"/>
  </tableColumns>
  <tableStyleInfo name="TableStyleMedium2" showFirstColumn="0" showLastColumn="0" showRowStripes="1" showColumnStripes="0"/>
</table>
</file>

<file path=xl/tables/table5.xml><?xml version="1.0" encoding="utf-8"?>
<table xmlns="http://schemas.openxmlformats.org/spreadsheetml/2006/main" id="2" name="Table7b1" displayName="Table7b1" ref="A6:Y25" totalsRowShown="0" headerRowDxfId="182" dataDxfId="181" tableBorderDxfId="180" headerRowCellStyle="Normal 13">
  <autoFilter ref="A6:Y25"/>
  <tableColumns count="25">
    <tableColumn id="1" name="Board" dataDxfId="179">
      <calculatedColumnFormula>A$5</calculatedColumnFormula>
    </tableColumn>
    <tableColumn id="2" name="BoardCode" dataDxfId="178">
      <calculatedColumnFormula>B$5</calculatedColumnFormula>
    </tableColumn>
    <tableColumn id="3" name="Plan" dataDxfId="177">
      <calculatedColumnFormula>C$5</calculatedColumnFormula>
    </tableColumn>
    <tableColumn id="4" name="Year" dataDxfId="176"/>
    <tableColumn id="5" name="Form" dataDxfId="175">
      <calculatedColumnFormula>$N$1</calculatedColumnFormula>
    </tableColumn>
    <tableColumn id="6" name="HeaderCode" dataDxfId="174">
      <calculatedColumnFormula>L7</calculatedColumnFormula>
    </tableColumn>
    <tableColumn id="7" name="Header" dataDxfId="173">
      <calculatedColumnFormula>$G$5</calculatedColumnFormula>
    </tableColumn>
    <tableColumn id="8" name="SubHeader" dataDxfId="172">
      <calculatedColumnFormula>M7</calculatedColumnFormula>
    </tableColumn>
    <tableColumn id="9" name="Total?" dataDxfId="171"/>
    <tableColumn id="10" name="Type" dataDxfId="170"/>
    <tableColumn id="26" name="Column1" dataDxfId="169"/>
    <tableColumn id="11" name="#" dataDxfId="168" dataCellStyle="Normal 13"/>
    <tableColumn id="12" name="Cost Category" dataDxfId="167" dataCellStyle="Normal 13"/>
    <tableColumn id="13" name="Q3 position " dataDxfId="166"/>
    <tableColumn id="14" name="2021/22  %" dataDxfId="165" dataCellStyle="Normal 13"/>
    <tableColumn id="15" name="2021/22  £m" dataDxfId="164" dataCellStyle="Normal 13"/>
    <tableColumn id="16" name="2022/23  %" dataDxfId="163" dataCellStyle="Normal 13"/>
    <tableColumn id="17" name="2022/23 £m" dataDxfId="162" dataCellStyle="Normal 13"/>
    <tableColumn id="18" name="2023/24  %" dataDxfId="161" dataCellStyle="Normal 13"/>
    <tableColumn id="19" name="2023/24  £m" dataDxfId="160" dataCellStyle="Normal 13"/>
    <tableColumn id="20" name="2024/25 %" dataDxfId="159" dataCellStyle="Normal 13"/>
    <tableColumn id="21" name="2024/25  £m" dataDxfId="158" dataCellStyle="Normal 13"/>
    <tableColumn id="22" name="2025/26  %" dataDxfId="157" dataCellStyle="Normal 13"/>
    <tableColumn id="23" name="2025/26  £m" dataDxfId="156" dataCellStyle="Normal 13"/>
    <tableColumn id="24" name="Notes" dataDxfId="155"/>
  </tableColumns>
  <tableStyleInfo name="TableStyleMedium2" showFirstColumn="0" showLastColumn="0" showRowStripes="1" showColumnStripes="0"/>
</table>
</file>

<file path=xl/tables/table6.xml><?xml version="1.0" encoding="utf-8"?>
<table xmlns="http://schemas.openxmlformats.org/spreadsheetml/2006/main" id="4" name="Table7b2" displayName="Table7b2" ref="A6:Y25" totalsRowShown="0" headerRowDxfId="154" dataDxfId="153" tableBorderDxfId="152" headerRowCellStyle="Normal 13">
  <autoFilter ref="A6:Y25"/>
  <tableColumns count="25">
    <tableColumn id="1" name="Board" dataDxfId="151">
      <calculatedColumnFormula>'Form 1 - Core RRL'!$M$3</calculatedColumnFormula>
    </tableColumn>
    <tableColumn id="2" name="BoardCode" dataDxfId="150">
      <calculatedColumnFormula>B$5</calculatedColumnFormula>
    </tableColumn>
    <tableColumn id="3" name="Plan" dataDxfId="149">
      <calculatedColumnFormula>C$5</calculatedColumnFormula>
    </tableColumn>
    <tableColumn id="4" name="Year" dataDxfId="148"/>
    <tableColumn id="5" name="Form" dataDxfId="147">
      <calculatedColumnFormula>$N$1</calculatedColumnFormula>
    </tableColumn>
    <tableColumn id="6" name="HeaderCode" dataDxfId="146">
      <calculatedColumnFormula>L7</calculatedColumnFormula>
    </tableColumn>
    <tableColumn id="7" name="Header" dataDxfId="145">
      <calculatedColumnFormula>G$5</calculatedColumnFormula>
    </tableColumn>
    <tableColumn id="8" name="SubHeader" dataDxfId="144">
      <calculatedColumnFormula>M7</calculatedColumnFormula>
    </tableColumn>
    <tableColumn id="9" name="Total?" dataDxfId="143"/>
    <tableColumn id="10" name="Type" dataDxfId="142"/>
    <tableColumn id="25" name="Column1" dataDxfId="141"/>
    <tableColumn id="11" name="#" dataDxfId="140" dataCellStyle="Normal 13"/>
    <tableColumn id="12" name="Cost Category" dataDxfId="139" dataCellStyle="Normal 13"/>
    <tableColumn id="13" name="Q3 position " dataDxfId="138"/>
    <tableColumn id="14" name="2021/22  %" dataDxfId="137" dataCellStyle="Normal 13"/>
    <tableColumn id="15" name="2021/22  £m" dataDxfId="136" dataCellStyle="Normal 13"/>
    <tableColumn id="16" name="2022/23  %" dataDxfId="135" dataCellStyle="Normal 13"/>
    <tableColumn id="17" name="2022/23 £m" dataDxfId="134" dataCellStyle="Normal 13"/>
    <tableColumn id="18" name="2023/24  %" dataDxfId="133" dataCellStyle="Normal 13"/>
    <tableColumn id="19" name="2023/24  £m" dataDxfId="132" dataCellStyle="Normal 13"/>
    <tableColumn id="20" name="2024/25 %" dataDxfId="131" dataCellStyle="Normal 13"/>
    <tableColumn id="21" name="2024/25  £m" dataDxfId="130" dataCellStyle="Normal 13"/>
    <tableColumn id="22" name="2025/26  %" dataDxfId="129" dataCellStyle="Normal 13"/>
    <tableColumn id="23" name="2025/26  £m" dataDxfId="128" dataCellStyle="Normal 13"/>
    <tableColumn id="24" name="Notes" dataDxfId="127"/>
  </tableColumns>
  <tableStyleInfo name="TableStyleMedium2" showFirstColumn="0" showLastColumn="0" showRowStripes="1" showColumnStripes="0"/>
</table>
</file>

<file path=xl/tables/table7.xml><?xml version="1.0" encoding="utf-8"?>
<table xmlns="http://schemas.openxmlformats.org/spreadsheetml/2006/main" id="5" name="Table7b3" displayName="Table7b3" ref="A6:Y25" totalsRowShown="0" headerRowDxfId="126" tableBorderDxfId="125" headerRowCellStyle="Normal 13">
  <autoFilter ref="A6:Y25"/>
  <tableColumns count="25">
    <tableColumn id="1" name="Board">
      <calculatedColumnFormula>'Form 1 - Core RRL'!$M$3</calculatedColumnFormula>
    </tableColumn>
    <tableColumn id="2" name="BoardCode">
      <calculatedColumnFormula>'Form 1 - Core RRL'!$L$3</calculatedColumnFormula>
    </tableColumn>
    <tableColumn id="3" name="Plan">
      <calculatedColumnFormula>'Form 1 - Core RRL'!$M$4</calculatedColumnFormula>
    </tableColumn>
    <tableColumn id="4" name="Year"/>
    <tableColumn id="5" name="Form" dataDxfId="124">
      <calculatedColumnFormula>$N$1</calculatedColumnFormula>
    </tableColumn>
    <tableColumn id="6" name="HeaderCode" dataDxfId="123">
      <calculatedColumnFormula>L7</calculatedColumnFormula>
    </tableColumn>
    <tableColumn id="7" name="Header" dataDxfId="122">
      <calculatedColumnFormula>$G$5</calculatedColumnFormula>
    </tableColumn>
    <tableColumn id="8" name="SubHeader">
      <calculatedColumnFormula>M7</calculatedColumnFormula>
    </tableColumn>
    <tableColumn id="9" name="Total?" dataDxfId="121"/>
    <tableColumn id="10" name="Type"/>
    <tableColumn id="25" name="Column1" dataDxfId="120"/>
    <tableColumn id="11" name="#" dataDxfId="119" dataCellStyle="Normal 13"/>
    <tableColumn id="12" name="Cost Category" dataDxfId="118" dataCellStyle="Normal 13"/>
    <tableColumn id="13" name="Q3 position " dataDxfId="117"/>
    <tableColumn id="14" name="2021/22  %" dataDxfId="116" dataCellStyle="Normal 13"/>
    <tableColumn id="15" name="2021/22  £m" dataDxfId="115" dataCellStyle="Normal 13"/>
    <tableColumn id="16" name="2022/23  %" dataDxfId="114" dataCellStyle="Normal 13"/>
    <tableColumn id="17" name="2022/23 £m" dataDxfId="113" dataCellStyle="Normal 13"/>
    <tableColumn id="18" name="2023/24  %" dataDxfId="112" dataCellStyle="Normal 13"/>
    <tableColumn id="19" name="2023/24  £m" dataDxfId="111" dataCellStyle="Normal 13"/>
    <tableColumn id="20" name="2024/25 %" dataDxfId="110" dataCellStyle="Normal 13"/>
    <tableColumn id="21" name="2024/25  £m" dataDxfId="109" dataCellStyle="Normal 13"/>
    <tableColumn id="22" name="2025/26  %" dataDxfId="108" dataCellStyle="Normal 13"/>
    <tableColumn id="23" name="2025/26  £m" dataDxfId="107" dataCellStyle="Normal 13"/>
    <tableColumn id="24" name="Notes" dataDxfId="106"/>
  </tableColumns>
  <tableStyleInfo name="TableStyleMedium2" showFirstColumn="0" showLastColumn="0" showRowStripes="1" showColumnStripes="0"/>
</table>
</file>

<file path=xl/tables/table8.xml><?xml version="1.0" encoding="utf-8"?>
<table xmlns="http://schemas.openxmlformats.org/spreadsheetml/2006/main" id="8" name="Table7b4" displayName="Table7b4" ref="A6:Y25" totalsRowShown="0" headerRowDxfId="105" dataDxfId="104" tableBorderDxfId="103" headerRowCellStyle="Normal 13">
  <autoFilter ref="A6:Y25"/>
  <tableColumns count="25">
    <tableColumn id="1" name="Board" dataDxfId="102">
      <calculatedColumnFormula>'Form 1 - Core RRL'!$M$3</calculatedColumnFormula>
    </tableColumn>
    <tableColumn id="2" name="BoardCode" dataDxfId="101">
      <calculatedColumnFormula>'Form 1 - Core RRL'!$L$3</calculatedColumnFormula>
    </tableColumn>
    <tableColumn id="3" name="Plan" dataDxfId="100">
      <calculatedColumnFormula>'Form 1 - Core RRL'!$M$4</calculatedColumnFormula>
    </tableColumn>
    <tableColumn id="4" name="Year" dataDxfId="99"/>
    <tableColumn id="5" name="Form" dataDxfId="98">
      <calculatedColumnFormula>$N$1</calculatedColumnFormula>
    </tableColumn>
    <tableColumn id="6" name="HeaderCode" dataDxfId="97">
      <calculatedColumnFormula>L7</calculatedColumnFormula>
    </tableColumn>
    <tableColumn id="7" name="Header" dataDxfId="96">
      <calculatedColumnFormula>$G$5</calculatedColumnFormula>
    </tableColumn>
    <tableColumn id="8" name="SubHeader" dataDxfId="95">
      <calculatedColumnFormula>M7</calculatedColumnFormula>
    </tableColumn>
    <tableColumn id="9" name="Total?" dataDxfId="94"/>
    <tableColumn id="10" name="Type" dataDxfId="93"/>
    <tableColumn id="25" name="Column1" dataDxfId="92"/>
    <tableColumn id="11" name="#" dataDxfId="91" dataCellStyle="Normal 13"/>
    <tableColumn id="12" name="Cost Category" dataDxfId="90" dataCellStyle="Normal 13"/>
    <tableColumn id="13" name="Q3 position " dataDxfId="89"/>
    <tableColumn id="14" name="2021/22  %" dataDxfId="88" dataCellStyle="Normal 13"/>
    <tableColumn id="15" name="2021/22  £m" dataDxfId="87" dataCellStyle="Normal 13"/>
    <tableColumn id="16" name="2022/23  %" dataDxfId="86" dataCellStyle="Normal 13"/>
    <tableColumn id="17" name="2022/23 £m" dataDxfId="85" dataCellStyle="Normal 13"/>
    <tableColumn id="18" name="2023/24  %" dataDxfId="84" dataCellStyle="Normal 13"/>
    <tableColumn id="19" name="2023/24  £m" dataDxfId="83" dataCellStyle="Normal 13"/>
    <tableColumn id="20" name="2024/25 %" dataDxfId="82" dataCellStyle="Normal 13"/>
    <tableColumn id="21" name="2024/25  £m" dataDxfId="81" dataCellStyle="Normal 13"/>
    <tableColumn id="22" name="2025/26  %" dataDxfId="80" dataCellStyle="Normal 13"/>
    <tableColumn id="23" name="2025/26  £m" dataDxfId="79" dataCellStyle="Normal 13"/>
    <tableColumn id="24" name="Notes" dataDxfId="78"/>
  </tableColumns>
  <tableStyleInfo name="TableStyleMedium2" showFirstColumn="0" showLastColumn="0" showRowStripes="1" showColumnStripes="0"/>
</table>
</file>

<file path=xl/tables/table9.xml><?xml version="1.0" encoding="utf-8"?>
<table xmlns="http://schemas.openxmlformats.org/spreadsheetml/2006/main" id="9" name="Table7b5" displayName="Table7b5" ref="A6:Y25" totalsRowShown="0" headerRowDxfId="77" dataDxfId="76" tableBorderDxfId="75" headerRowCellStyle="Normal 13">
  <autoFilter ref="A6:Y25"/>
  <tableColumns count="25">
    <tableColumn id="1" name="Board" dataDxfId="74">
      <calculatedColumnFormula>'Form 1 - Core RRL'!$M$3</calculatedColumnFormula>
    </tableColumn>
    <tableColumn id="2" name="BoardCode" dataDxfId="73">
      <calculatedColumnFormula>'Form 1 - Core RRL'!$L$3</calculatedColumnFormula>
    </tableColumn>
    <tableColumn id="3" name="Plan" dataDxfId="72">
      <calculatedColumnFormula>'Form 1 - Core RRL'!$M$4</calculatedColumnFormula>
    </tableColumn>
    <tableColumn id="4" name="Year" dataDxfId="71"/>
    <tableColumn id="5" name="Form" dataDxfId="70">
      <calculatedColumnFormula>$N$1</calculatedColumnFormula>
    </tableColumn>
    <tableColumn id="6" name="HeaderCode" dataDxfId="69">
      <calculatedColumnFormula>L7</calculatedColumnFormula>
    </tableColumn>
    <tableColumn id="7" name="Header" dataDxfId="68">
      <calculatedColumnFormula>$G$5</calculatedColumnFormula>
    </tableColumn>
    <tableColumn id="8" name="SubHeader" dataDxfId="67">
      <calculatedColumnFormula>M7</calculatedColumnFormula>
    </tableColumn>
    <tableColumn id="9" name="Total?" dataDxfId="66"/>
    <tableColumn id="10" name="Type" dataDxfId="65"/>
    <tableColumn id="25" name="Column1" dataDxfId="64"/>
    <tableColumn id="11" name="#" dataDxfId="63" dataCellStyle="Normal 13"/>
    <tableColumn id="12" name="Cost Category" dataDxfId="62" dataCellStyle="Normal 13"/>
    <tableColumn id="13" name="Q3 position " dataDxfId="61"/>
    <tableColumn id="14" name="2021/22  %" dataDxfId="60" dataCellStyle="Normal 13"/>
    <tableColumn id="15" name="2021/22  £m" dataDxfId="59" dataCellStyle="Normal 13"/>
    <tableColumn id="16" name="2022/23  %" dataDxfId="58" dataCellStyle="Normal 13"/>
    <tableColumn id="17" name="2022/23 £m" dataDxfId="57" dataCellStyle="Normal 13"/>
    <tableColumn id="18" name="2023/24  %" dataDxfId="56" dataCellStyle="Normal 13"/>
    <tableColumn id="19" name="2023/24  £m" dataDxfId="55" dataCellStyle="Normal 13"/>
    <tableColumn id="20" name="2024/25 %" dataDxfId="54" dataCellStyle="Normal 13"/>
    <tableColumn id="21" name="2024/25  £m" dataDxfId="53" dataCellStyle="Normal 13"/>
    <tableColumn id="22" name="2025/26  %" dataDxfId="52" dataCellStyle="Normal 13"/>
    <tableColumn id="23" name="2025/26  £m" dataDxfId="51" dataCellStyle="Normal 13"/>
    <tableColumn id="24" name="Notes" dataDxfId="5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Colin.Neil@gjnh.scot.nhs.uk" TargetMode="External"/><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70C0"/>
    <pageSetUpPr fitToPage="1"/>
  </sheetPr>
  <dimension ref="A1:AK126"/>
  <sheetViews>
    <sheetView showGridLines="0" tabSelected="1" topLeftCell="K1" zoomScale="80" zoomScaleNormal="80" workbookViewId="0">
      <pane ySplit="9" topLeftCell="A34" activePane="bottomLeft" state="frozen"/>
      <selection pane="bottomLeft" activeCell="S91" sqref="S91"/>
    </sheetView>
  </sheetViews>
  <sheetFormatPr defaultColWidth="9.140625" defaultRowHeight="12.75" outlineLevelRow="1" outlineLevelCol="1" x14ac:dyDescent="0.2"/>
  <cols>
    <col min="1" max="1" width="27" style="15" hidden="1" customWidth="1" outlineLevel="1"/>
    <col min="2" max="2" width="13.42578125" style="15" hidden="1" customWidth="1" outlineLevel="1"/>
    <col min="3" max="3" width="23.42578125" style="15" hidden="1" customWidth="1" outlineLevel="1"/>
    <col min="4" max="4" width="7.5703125" style="15" hidden="1" customWidth="1" outlineLevel="1"/>
    <col min="5" max="5" width="21.7109375" style="15" hidden="1" customWidth="1" outlineLevel="1"/>
    <col min="6" max="6" width="14.5703125" style="15" hidden="1" customWidth="1" outlineLevel="1"/>
    <col min="7" max="8" width="45.5703125" style="15" hidden="1" customWidth="1" outlineLevel="1"/>
    <col min="9" max="9" width="9" style="15" hidden="1" customWidth="1" outlineLevel="1"/>
    <col min="10" max="10" width="10.42578125" style="15" hidden="1" customWidth="1" outlineLevel="1"/>
    <col min="11" max="11" width="5.140625" style="59" customWidth="1" collapsed="1"/>
    <col min="12" max="12" width="16.42578125" style="15" bestFit="1" customWidth="1"/>
    <col min="13" max="13" width="53.140625" style="15" bestFit="1" customWidth="1"/>
    <col min="14" max="15" width="18.28515625" style="15" customWidth="1"/>
    <col min="16" max="16" width="17" style="15" bestFit="1" customWidth="1"/>
    <col min="17" max="17" width="28.85546875" style="15" customWidth="1"/>
    <col min="18" max="18" width="2.140625" style="15" customWidth="1"/>
    <col min="19" max="19" width="40.42578125" style="15" bestFit="1" customWidth="1"/>
    <col min="20" max="20" width="83.42578125" style="15" bestFit="1" customWidth="1"/>
    <col min="21" max="21" width="22.140625" style="15" bestFit="1" customWidth="1"/>
    <col min="22" max="22" width="14.42578125" style="15" customWidth="1"/>
    <col min="23" max="23" width="12.140625" style="15" customWidth="1"/>
    <col min="24" max="24" width="12.5703125" style="15" customWidth="1"/>
    <col min="25" max="25" width="12.140625" style="15" bestFit="1" customWidth="1"/>
    <col min="26" max="26" width="2.140625" style="16" customWidth="1"/>
    <col min="27" max="27" width="9.140625" style="16" customWidth="1"/>
    <col min="28" max="28" width="16.85546875" style="16" customWidth="1"/>
    <col min="29" max="31" width="9.140625" style="16" customWidth="1"/>
    <col min="32" max="33" width="9.140625" style="15"/>
    <col min="34" max="34" width="45.7109375" style="15" bestFit="1" customWidth="1"/>
    <col min="35" max="35" width="11.7109375" style="15" bestFit="1" customWidth="1"/>
    <col min="36" max="16384" width="9.140625" style="15"/>
  </cols>
  <sheetData>
    <row r="1" spans="1:37" ht="13.5" thickBot="1" x14ac:dyDescent="0.25"/>
    <row r="2" spans="1:37" s="21" customFormat="1" x14ac:dyDescent="0.2">
      <c r="K2" s="70"/>
      <c r="L2" s="17"/>
      <c r="M2" s="18"/>
      <c r="N2" s="18"/>
      <c r="O2" s="18"/>
      <c r="P2" s="19"/>
      <c r="Q2" s="19"/>
      <c r="R2" s="19"/>
      <c r="S2" s="19"/>
      <c r="T2" s="19"/>
      <c r="U2" s="19"/>
      <c r="V2" s="19"/>
      <c r="W2" s="19"/>
      <c r="X2" s="19"/>
      <c r="Y2" s="19"/>
      <c r="Z2" s="20"/>
    </row>
    <row r="3" spans="1:37" ht="15" customHeight="1" x14ac:dyDescent="0.25">
      <c r="K3" s="71"/>
      <c r="L3" s="416" t="str">
        <f>VLOOKUP(M3,$AH$104:$AI$126,2,FALSE)</f>
        <v>nhs_19</v>
      </c>
      <c r="M3" s="695" t="s">
        <v>389</v>
      </c>
      <c r="N3" s="696"/>
      <c r="O3" s="180" t="s">
        <v>107</v>
      </c>
      <c r="P3" s="169"/>
      <c r="Q3" s="169"/>
      <c r="R3" s="165"/>
      <c r="S3" s="408" t="s">
        <v>310</v>
      </c>
      <c r="T3" s="263"/>
      <c r="U3" s="165"/>
      <c r="V3" s="165"/>
      <c r="W3" s="165"/>
      <c r="X3" s="165"/>
      <c r="Y3" s="165"/>
      <c r="Z3" s="22"/>
      <c r="AA3" s="23"/>
      <c r="AB3" s="23"/>
      <c r="AC3" s="23"/>
      <c r="AD3" s="23"/>
      <c r="AE3" s="23"/>
      <c r="AF3" s="21"/>
      <c r="AG3" s="21"/>
      <c r="AH3" s="21"/>
      <c r="AI3" s="21"/>
      <c r="AJ3" s="21"/>
      <c r="AK3" s="21"/>
    </row>
    <row r="4" spans="1:37" ht="19.5" customHeight="1" x14ac:dyDescent="0.25">
      <c r="K4" s="71"/>
      <c r="L4" s="170"/>
      <c r="M4" s="697" t="s">
        <v>123</v>
      </c>
      <c r="N4" s="697"/>
      <c r="O4" s="169"/>
      <c r="P4" s="169"/>
      <c r="Q4" s="169"/>
      <c r="R4" s="165"/>
      <c r="S4" s="515"/>
      <c r="T4" s="520" t="s">
        <v>442</v>
      </c>
      <c r="U4" s="165"/>
      <c r="V4" s="165"/>
      <c r="W4" s="165"/>
      <c r="X4" s="165"/>
      <c r="Y4" s="165"/>
      <c r="Z4" s="25"/>
      <c r="AA4" s="15"/>
      <c r="AB4" s="15"/>
      <c r="AC4" s="15"/>
      <c r="AD4" s="15"/>
      <c r="AE4" s="15"/>
      <c r="AF4" s="21"/>
      <c r="AG4" s="21"/>
      <c r="AH4" s="21"/>
      <c r="AI4" s="21"/>
      <c r="AJ4" s="21"/>
      <c r="AK4" s="21"/>
    </row>
    <row r="5" spans="1:37" ht="15.75" customHeight="1" x14ac:dyDescent="0.25">
      <c r="K5" s="71"/>
      <c r="L5" s="171"/>
      <c r="M5" s="698" t="s">
        <v>69</v>
      </c>
      <c r="N5" s="698"/>
      <c r="O5" s="169"/>
      <c r="P5" s="169"/>
      <c r="Q5" s="169"/>
      <c r="R5" s="165"/>
      <c r="S5" s="692"/>
      <c r="T5" s="520" t="s">
        <v>481</v>
      </c>
      <c r="U5" s="165"/>
      <c r="V5" s="165"/>
      <c r="W5" s="165"/>
      <c r="X5" s="165"/>
      <c r="Y5" s="165"/>
      <c r="Z5" s="25"/>
      <c r="AA5" s="15"/>
      <c r="AB5" s="15"/>
      <c r="AC5" s="15"/>
      <c r="AD5" s="15"/>
      <c r="AE5" s="15"/>
      <c r="AF5" s="21"/>
      <c r="AG5" s="21"/>
      <c r="AH5" s="21"/>
      <c r="AI5" s="21"/>
      <c r="AJ5" s="21"/>
      <c r="AK5" s="21"/>
    </row>
    <row r="6" spans="1:37" ht="15.75" customHeight="1" x14ac:dyDescent="0.25">
      <c r="K6" s="71"/>
      <c r="L6" s="171"/>
      <c r="M6" s="602"/>
      <c r="N6" s="602"/>
      <c r="O6" s="169"/>
      <c r="P6" s="169"/>
      <c r="Q6" s="169"/>
      <c r="R6" s="165"/>
      <c r="S6" s="456"/>
      <c r="T6" s="520" t="s">
        <v>312</v>
      </c>
      <c r="U6" s="165"/>
      <c r="V6" s="165"/>
      <c r="W6" s="165"/>
      <c r="X6" s="165"/>
      <c r="Y6" s="165"/>
      <c r="Z6" s="25"/>
      <c r="AA6" s="15"/>
      <c r="AB6" s="15"/>
      <c r="AC6" s="15"/>
      <c r="AD6" s="15"/>
      <c r="AE6" s="15"/>
      <c r="AF6" s="21"/>
      <c r="AG6" s="21"/>
      <c r="AH6" s="21"/>
      <c r="AI6" s="21"/>
      <c r="AJ6" s="21"/>
      <c r="AK6" s="21"/>
    </row>
    <row r="7" spans="1:37" ht="15.75" customHeight="1" x14ac:dyDescent="0.25">
      <c r="K7" s="71"/>
      <c r="L7" s="610" t="s">
        <v>66</v>
      </c>
      <c r="M7" s="611"/>
      <c r="N7" s="702" t="s">
        <v>73</v>
      </c>
      <c r="O7" s="703"/>
      <c r="P7" s="704"/>
      <c r="Q7" s="539"/>
      <c r="R7" s="612"/>
      <c r="S7" s="457"/>
      <c r="T7" s="520" t="s">
        <v>312</v>
      </c>
      <c r="U7" s="165"/>
      <c r="V7" s="165"/>
      <c r="W7" s="165"/>
      <c r="X7" s="165"/>
      <c r="Y7" s="165"/>
      <c r="Z7" s="25"/>
      <c r="AA7" s="15"/>
      <c r="AB7" s="15"/>
      <c r="AC7" s="15"/>
      <c r="AD7" s="15"/>
      <c r="AE7" s="15"/>
      <c r="AF7" s="21"/>
      <c r="AG7" s="21"/>
      <c r="AH7" s="21"/>
      <c r="AI7" s="21"/>
      <c r="AJ7" s="21"/>
      <c r="AK7" s="21"/>
    </row>
    <row r="8" spans="1:37" ht="15.75" customHeight="1" x14ac:dyDescent="0.25">
      <c r="K8" s="71"/>
      <c r="L8" s="613" t="s">
        <v>47</v>
      </c>
      <c r="M8" s="614" t="s">
        <v>447</v>
      </c>
      <c r="N8" s="615" t="s">
        <v>13</v>
      </c>
      <c r="O8" s="616" t="s">
        <v>0</v>
      </c>
      <c r="P8" s="617" t="s">
        <v>1</v>
      </c>
      <c r="Q8" s="540" t="s">
        <v>462</v>
      </c>
      <c r="R8" s="612"/>
      <c r="T8" s="520"/>
      <c r="U8" s="165"/>
      <c r="V8" s="165"/>
      <c r="W8" s="165"/>
      <c r="X8" s="165"/>
      <c r="Y8" s="165"/>
      <c r="Z8" s="25"/>
      <c r="AA8" s="15"/>
      <c r="AB8" s="15"/>
      <c r="AC8" s="15"/>
      <c r="AD8" s="15"/>
      <c r="AE8" s="15"/>
      <c r="AF8" s="21"/>
      <c r="AG8" s="21"/>
      <c r="AH8" s="21"/>
      <c r="AI8" s="21"/>
      <c r="AJ8" s="21"/>
      <c r="AK8" s="21"/>
    </row>
    <row r="9" spans="1:37" ht="15.75" hidden="1" customHeight="1" outlineLevel="1" x14ac:dyDescent="0.25">
      <c r="A9" s="648" t="s">
        <v>233</v>
      </c>
      <c r="B9" s="649" t="s">
        <v>299</v>
      </c>
      <c r="C9" s="649" t="s">
        <v>234</v>
      </c>
      <c r="D9" s="649" t="s">
        <v>235</v>
      </c>
      <c r="E9" s="649" t="s">
        <v>236</v>
      </c>
      <c r="F9" s="649" t="s">
        <v>244</v>
      </c>
      <c r="G9" s="649" t="s">
        <v>237</v>
      </c>
      <c r="H9" s="649" t="s">
        <v>238</v>
      </c>
      <c r="I9" s="649" t="s">
        <v>245</v>
      </c>
      <c r="J9" s="649" t="s">
        <v>251</v>
      </c>
      <c r="K9" s="650" t="s">
        <v>248</v>
      </c>
      <c r="L9" s="651" t="s">
        <v>239</v>
      </c>
      <c r="M9" s="652" t="s">
        <v>240</v>
      </c>
      <c r="N9" s="652" t="s">
        <v>241</v>
      </c>
      <c r="O9" s="652" t="s">
        <v>242</v>
      </c>
      <c r="P9" s="652" t="s">
        <v>254</v>
      </c>
      <c r="Q9" s="653" t="s">
        <v>142</v>
      </c>
      <c r="R9" s="612"/>
      <c r="T9" s="520"/>
      <c r="U9" s="165"/>
      <c r="V9" s="165"/>
      <c r="W9" s="165"/>
      <c r="X9" s="165"/>
      <c r="Y9" s="165"/>
      <c r="Z9" s="25"/>
      <c r="AA9" s="15"/>
      <c r="AB9" s="15"/>
      <c r="AC9" s="15"/>
      <c r="AD9" s="15"/>
      <c r="AE9" s="15"/>
      <c r="AF9" s="21"/>
      <c r="AG9" s="21"/>
      <c r="AH9" s="21"/>
      <c r="AI9" s="21"/>
      <c r="AJ9" s="21"/>
      <c r="AK9" s="21"/>
    </row>
    <row r="10" spans="1:37" ht="15.75" customHeight="1" collapsed="1" x14ac:dyDescent="0.25">
      <c r="A10" s="397" t="str">
        <f t="shared" ref="A10:A21" si="0">$M$3</f>
        <v>NHS Golden Jubilee</v>
      </c>
      <c r="B10" s="397" t="str">
        <f t="shared" ref="B10:B21" si="1">$L$3</f>
        <v>nhs_19</v>
      </c>
      <c r="C10" s="397" t="str">
        <f t="shared" ref="C10:C21" si="2">$M$4</f>
        <v>FINANCIAL PLAN 2021-22</v>
      </c>
      <c r="D10" s="397" t="str">
        <f t="shared" ref="D10:D21" si="3">$N$7</f>
        <v>2021-22</v>
      </c>
      <c r="E10" s="21" t="s">
        <v>459</v>
      </c>
      <c r="F10" s="402">
        <v>20</v>
      </c>
      <c r="G10" s="397" t="str">
        <f t="shared" ref="G10:G21" si="4">$M$8</f>
        <v>Summary of Revenue Resource Limit (RRL)</v>
      </c>
      <c r="H10" s="15" t="str">
        <f>Table11[[#This Row],[AllHeaders]]</f>
        <v>Gross Expenditure - Clinical &amp; Non-clinical</v>
      </c>
      <c r="I10" s="21" t="s">
        <v>246</v>
      </c>
      <c r="J10" s="21" t="s">
        <v>253</v>
      </c>
      <c r="K10" s="71"/>
      <c r="L10" s="618">
        <v>173690</v>
      </c>
      <c r="M10" s="619" t="s">
        <v>448</v>
      </c>
      <c r="N10" s="620">
        <v>170344</v>
      </c>
      <c r="O10" s="620">
        <v>1040</v>
      </c>
      <c r="P10" s="621">
        <f>N10+O10</f>
        <v>171384</v>
      </c>
      <c r="Q10" s="654"/>
      <c r="R10" s="612"/>
      <c r="T10" s="520"/>
      <c r="U10" s="165"/>
      <c r="V10" s="165"/>
      <c r="W10" s="165"/>
      <c r="X10" s="165"/>
      <c r="Y10" s="165"/>
      <c r="Z10" s="25"/>
      <c r="AA10" s="15"/>
      <c r="AB10" s="15"/>
      <c r="AC10" s="15"/>
      <c r="AD10" s="15"/>
      <c r="AE10" s="15"/>
      <c r="AF10" s="21"/>
      <c r="AG10" s="21"/>
      <c r="AH10" s="21"/>
      <c r="AI10" s="21"/>
      <c r="AJ10" s="21"/>
      <c r="AK10" s="21"/>
    </row>
    <row r="11" spans="1:37" ht="15.75" customHeight="1" x14ac:dyDescent="0.25">
      <c r="A11" s="397" t="str">
        <f t="shared" si="0"/>
        <v>NHS Golden Jubilee</v>
      </c>
      <c r="B11" s="397" t="str">
        <f t="shared" si="1"/>
        <v>nhs_19</v>
      </c>
      <c r="C11" s="397" t="str">
        <f t="shared" si="2"/>
        <v>FINANCIAL PLAN 2021-22</v>
      </c>
      <c r="D11" s="397" t="str">
        <f t="shared" si="3"/>
        <v>2021-22</v>
      </c>
      <c r="E11" s="21" t="s">
        <v>459</v>
      </c>
      <c r="F11" s="402">
        <v>20</v>
      </c>
      <c r="G11" s="397" t="str">
        <f t="shared" si="4"/>
        <v>Summary of Revenue Resource Limit (RRL)</v>
      </c>
      <c r="H11" s="15" t="str">
        <f>Table11[[#This Row],[AllHeaders]]</f>
        <v>Less: Gross Income</v>
      </c>
      <c r="I11" s="21" t="s">
        <v>246</v>
      </c>
      <c r="J11" s="21" t="s">
        <v>252</v>
      </c>
      <c r="K11" s="71"/>
      <c r="L11" s="622">
        <v>69615</v>
      </c>
      <c r="M11" s="623" t="s">
        <v>449</v>
      </c>
      <c r="N11" s="624">
        <v>65017</v>
      </c>
      <c r="O11" s="624"/>
      <c r="P11" s="625">
        <f>N11+O11</f>
        <v>65017</v>
      </c>
      <c r="Q11" s="654"/>
      <c r="R11" s="612"/>
      <c r="T11" s="520"/>
      <c r="U11" s="165"/>
      <c r="V11" s="165"/>
      <c r="W11" s="165"/>
      <c r="X11" s="165"/>
      <c r="Y11" s="165"/>
      <c r="Z11" s="25"/>
      <c r="AA11" s="15"/>
      <c r="AB11" s="15"/>
      <c r="AC11" s="15"/>
      <c r="AD11" s="15"/>
      <c r="AE11" s="15"/>
      <c r="AF11" s="21"/>
      <c r="AG11" s="21"/>
      <c r="AH11" s="21"/>
      <c r="AI11" s="21"/>
      <c r="AJ11" s="21"/>
      <c r="AK11" s="21"/>
    </row>
    <row r="12" spans="1:37" ht="15.75" customHeight="1" x14ac:dyDescent="0.25">
      <c r="A12" s="397" t="str">
        <f t="shared" si="0"/>
        <v>NHS Golden Jubilee</v>
      </c>
      <c r="B12" s="397" t="str">
        <f t="shared" si="1"/>
        <v>nhs_19</v>
      </c>
      <c r="C12" s="397" t="str">
        <f t="shared" si="2"/>
        <v>FINANCIAL PLAN 2021-22</v>
      </c>
      <c r="D12" s="397" t="str">
        <f t="shared" si="3"/>
        <v>2021-22</v>
      </c>
      <c r="E12" s="21" t="s">
        <v>459</v>
      </c>
      <c r="F12" s="402">
        <v>20</v>
      </c>
      <c r="G12" s="397" t="str">
        <f t="shared" si="4"/>
        <v>Summary of Revenue Resource Limit (RRL)</v>
      </c>
      <c r="H12" s="93" t="str">
        <f>Table11[[#This Row],[AllHeaders]]</f>
        <v>Total Expenditure</v>
      </c>
      <c r="I12" s="93" t="s">
        <v>247</v>
      </c>
      <c r="J12" s="93" t="s">
        <v>9</v>
      </c>
      <c r="K12" s="71"/>
      <c r="L12" s="626">
        <f>L10-L11</f>
        <v>104075</v>
      </c>
      <c r="M12" s="627" t="s">
        <v>450</v>
      </c>
      <c r="N12" s="628">
        <f>N10-N11</f>
        <v>105327</v>
      </c>
      <c r="O12" s="628">
        <f>O10-O11</f>
        <v>1040</v>
      </c>
      <c r="P12" s="628">
        <f t="shared" ref="P12:P18" si="5">N12+O12</f>
        <v>106367</v>
      </c>
      <c r="Q12" s="654"/>
      <c r="R12" s="612"/>
      <c r="T12" s="520"/>
      <c r="U12" s="165"/>
      <c r="V12" s="165"/>
      <c r="W12" s="165"/>
      <c r="X12" s="165"/>
      <c r="Y12" s="165"/>
      <c r="Z12" s="25"/>
      <c r="AA12" s="15"/>
      <c r="AB12" s="15"/>
      <c r="AC12" s="15"/>
      <c r="AD12" s="15"/>
      <c r="AE12" s="15"/>
      <c r="AF12" s="21"/>
      <c r="AG12" s="21"/>
      <c r="AH12" s="21"/>
      <c r="AI12" s="21"/>
      <c r="AJ12" s="21"/>
      <c r="AK12" s="21"/>
    </row>
    <row r="13" spans="1:37" ht="15.75" customHeight="1" x14ac:dyDescent="0.25">
      <c r="A13" s="397" t="str">
        <f t="shared" si="0"/>
        <v>NHS Golden Jubilee</v>
      </c>
      <c r="B13" s="397" t="str">
        <f t="shared" si="1"/>
        <v>nhs_19</v>
      </c>
      <c r="C13" s="397" t="str">
        <f t="shared" si="2"/>
        <v>FINANCIAL PLAN 2021-22</v>
      </c>
      <c r="D13" s="397" t="str">
        <f t="shared" si="3"/>
        <v>2021-22</v>
      </c>
      <c r="E13" s="21" t="s">
        <v>459</v>
      </c>
      <c r="F13" s="402">
        <v>21</v>
      </c>
      <c r="G13" s="397" t="str">
        <f t="shared" si="4"/>
        <v>Summary of Revenue Resource Limit (RRL)</v>
      </c>
      <c r="H13" s="15" t="str">
        <f>Table11[[#This Row],[AllHeaders]]</f>
        <v>Less: Total Non-Core RRL Expenditure</v>
      </c>
      <c r="I13" s="21" t="s">
        <v>246</v>
      </c>
      <c r="J13" s="21" t="s">
        <v>252</v>
      </c>
      <c r="K13" s="71"/>
      <c r="L13" s="629">
        <f>'Form 3 - Non-Core RRL'!C24</f>
        <v>7493</v>
      </c>
      <c r="M13" s="623" t="s">
        <v>451</v>
      </c>
      <c r="N13" s="630"/>
      <c r="O13" s="631">
        <f>'Form 3 - Non-Core RRL'!E24</f>
        <v>9045.7705000000005</v>
      </c>
      <c r="P13" s="631">
        <f>O13</f>
        <v>9045.7705000000005</v>
      </c>
      <c r="Q13" s="655"/>
      <c r="R13" s="612"/>
      <c r="T13" s="520"/>
      <c r="U13" s="165"/>
      <c r="V13" s="165"/>
      <c r="W13" s="165"/>
      <c r="X13" s="165"/>
      <c r="Y13" s="165"/>
      <c r="Z13" s="25"/>
      <c r="AA13" s="15"/>
      <c r="AB13" s="15"/>
      <c r="AC13" s="15"/>
      <c r="AD13" s="15"/>
      <c r="AE13" s="15"/>
      <c r="AF13" s="21"/>
      <c r="AG13" s="21"/>
      <c r="AH13" s="21"/>
      <c r="AI13" s="21"/>
      <c r="AJ13" s="21"/>
      <c r="AK13" s="21"/>
    </row>
    <row r="14" spans="1:37" ht="15.75" customHeight="1" x14ac:dyDescent="0.25">
      <c r="A14" s="397" t="str">
        <f t="shared" si="0"/>
        <v>NHS Golden Jubilee</v>
      </c>
      <c r="B14" s="397" t="str">
        <f t="shared" si="1"/>
        <v>nhs_19</v>
      </c>
      <c r="C14" s="397" t="str">
        <f t="shared" si="2"/>
        <v>FINANCIAL PLAN 2021-22</v>
      </c>
      <c r="D14" s="397" t="str">
        <f t="shared" si="3"/>
        <v>2021-22</v>
      </c>
      <c r="E14" s="21" t="s">
        <v>459</v>
      </c>
      <c r="F14" s="402">
        <v>21</v>
      </c>
      <c r="G14" s="397" t="str">
        <f t="shared" si="4"/>
        <v>Summary of Revenue Resource Limit (RRL)</v>
      </c>
      <c r="H14" s="15" t="str">
        <f>Table11[[#This Row],[AllHeaders]]</f>
        <v>Less: FHS Non Discretionary Net Expenditure</v>
      </c>
      <c r="I14" s="21" t="s">
        <v>246</v>
      </c>
      <c r="J14" s="21" t="s">
        <v>252</v>
      </c>
      <c r="K14" s="71"/>
      <c r="L14" s="632"/>
      <c r="M14" s="623" t="s">
        <v>452</v>
      </c>
      <c r="N14" s="624"/>
      <c r="O14" s="624"/>
      <c r="P14" s="625">
        <f t="shared" si="5"/>
        <v>0</v>
      </c>
      <c r="Q14" s="654"/>
      <c r="R14" s="612"/>
      <c r="T14" s="520"/>
      <c r="U14" s="165"/>
      <c r="V14" s="165"/>
      <c r="W14" s="165"/>
      <c r="X14" s="165"/>
      <c r="Y14" s="165"/>
      <c r="Z14" s="25"/>
      <c r="AA14" s="15"/>
      <c r="AB14" s="15"/>
      <c r="AC14" s="15"/>
      <c r="AD14" s="15"/>
      <c r="AE14" s="15"/>
      <c r="AF14" s="21"/>
      <c r="AG14" s="21"/>
      <c r="AH14" s="21"/>
      <c r="AI14" s="21"/>
      <c r="AJ14" s="21"/>
      <c r="AK14" s="21"/>
    </row>
    <row r="15" spans="1:37" ht="15.75" customHeight="1" x14ac:dyDescent="0.25">
      <c r="A15" s="397" t="str">
        <f t="shared" si="0"/>
        <v>NHS Golden Jubilee</v>
      </c>
      <c r="B15" s="397" t="str">
        <f t="shared" si="1"/>
        <v>nhs_19</v>
      </c>
      <c r="C15" s="397" t="str">
        <f t="shared" si="2"/>
        <v>FINANCIAL PLAN 2021-22</v>
      </c>
      <c r="D15" s="397" t="str">
        <f t="shared" si="3"/>
        <v>2021-22</v>
      </c>
      <c r="E15" s="21" t="s">
        <v>459</v>
      </c>
      <c r="F15" s="402">
        <v>21</v>
      </c>
      <c r="G15" s="397" t="str">
        <f t="shared" si="4"/>
        <v>Summary of Revenue Resource Limit (RRL)</v>
      </c>
      <c r="H15" s="93" t="str">
        <f>Table11[[#This Row],[AllHeaders]]</f>
        <v>Core Revenue Resource Outturn</v>
      </c>
      <c r="I15" s="93" t="s">
        <v>247</v>
      </c>
      <c r="J15" s="93" t="s">
        <v>9</v>
      </c>
      <c r="K15" s="71"/>
      <c r="L15" s="626">
        <f>L12-L13-L14</f>
        <v>96582</v>
      </c>
      <c r="M15" s="633" t="s">
        <v>453</v>
      </c>
      <c r="N15" s="628">
        <f>N12-N14</f>
        <v>105327</v>
      </c>
      <c r="O15" s="628">
        <f>O12-O13-O14</f>
        <v>-8005.7705000000005</v>
      </c>
      <c r="P15" s="628">
        <f>N15+O15</f>
        <v>97321.229500000001</v>
      </c>
      <c r="Q15" s="654"/>
      <c r="R15" s="612"/>
      <c r="T15" s="520"/>
      <c r="U15" s="165"/>
      <c r="V15" s="165"/>
      <c r="W15" s="165"/>
      <c r="X15" s="165"/>
      <c r="Y15" s="165"/>
      <c r="Z15" s="25"/>
      <c r="AA15" s="15"/>
      <c r="AB15" s="15"/>
      <c r="AC15" s="15"/>
      <c r="AD15" s="15"/>
      <c r="AE15" s="15"/>
      <c r="AF15" s="21"/>
      <c r="AG15" s="21"/>
      <c r="AH15" s="21"/>
      <c r="AI15" s="21"/>
      <c r="AJ15" s="21"/>
      <c r="AK15" s="21"/>
    </row>
    <row r="16" spans="1:37" ht="15.75" customHeight="1" x14ac:dyDescent="0.25">
      <c r="A16" s="397" t="str">
        <f t="shared" si="0"/>
        <v>NHS Golden Jubilee</v>
      </c>
      <c r="B16" s="397" t="str">
        <f t="shared" si="1"/>
        <v>nhs_19</v>
      </c>
      <c r="C16" s="397" t="str">
        <f t="shared" si="2"/>
        <v>FINANCIAL PLAN 2021-22</v>
      </c>
      <c r="D16" s="397" t="str">
        <f t="shared" si="3"/>
        <v>2021-22</v>
      </c>
      <c r="E16" s="21" t="s">
        <v>459</v>
      </c>
      <c r="F16" s="402">
        <v>22</v>
      </c>
      <c r="G16" s="397" t="str">
        <f t="shared" si="4"/>
        <v>Summary of Revenue Resource Limit (RRL)</v>
      </c>
      <c r="H16" s="15" t="str">
        <f>Table11[[#This Row],[AllHeaders]]</f>
        <v>Baseline Allocation</v>
      </c>
      <c r="I16" s="21" t="s">
        <v>246</v>
      </c>
      <c r="J16" s="21" t="s">
        <v>252</v>
      </c>
      <c r="K16" s="71"/>
      <c r="L16" s="634">
        <v>60042</v>
      </c>
      <c r="M16" s="619" t="s">
        <v>454</v>
      </c>
      <c r="N16" s="620">
        <v>60000</v>
      </c>
      <c r="O16" s="635"/>
      <c r="P16" s="621">
        <f t="shared" si="5"/>
        <v>60000</v>
      </c>
      <c r="Q16" s="654"/>
      <c r="R16" s="612"/>
      <c r="T16" s="520"/>
      <c r="U16" s="165"/>
      <c r="V16" s="165"/>
      <c r="W16" s="165"/>
      <c r="X16" s="165"/>
      <c r="Y16" s="165"/>
      <c r="Z16" s="25"/>
      <c r="AA16" s="15"/>
      <c r="AB16" s="15"/>
      <c r="AC16" s="15"/>
      <c r="AD16" s="15"/>
      <c r="AE16" s="15"/>
      <c r="AF16" s="21"/>
      <c r="AG16" s="21"/>
      <c r="AH16" s="21"/>
      <c r="AI16" s="21"/>
      <c r="AJ16" s="21"/>
      <c r="AK16" s="21"/>
    </row>
    <row r="17" spans="1:37" ht="15.75" customHeight="1" x14ac:dyDescent="0.25">
      <c r="A17" s="397" t="str">
        <f t="shared" si="0"/>
        <v>NHS Golden Jubilee</v>
      </c>
      <c r="B17" s="397" t="str">
        <f t="shared" si="1"/>
        <v>nhs_19</v>
      </c>
      <c r="C17" s="397" t="str">
        <f t="shared" si="2"/>
        <v>FINANCIAL PLAN 2021-22</v>
      </c>
      <c r="D17" s="397" t="str">
        <f t="shared" si="3"/>
        <v>2021-22</v>
      </c>
      <c r="E17" s="21" t="s">
        <v>459</v>
      </c>
      <c r="F17" s="402">
        <v>22</v>
      </c>
      <c r="G17" s="397" t="str">
        <f t="shared" si="4"/>
        <v>Summary of Revenue Resource Limit (RRL)</v>
      </c>
      <c r="H17" s="15" t="str">
        <f>Table11[[#This Row],[AllHeaders]]</f>
        <v>Anticipated Allocations: Rec/ Non-rec/ Earmarked</v>
      </c>
      <c r="I17" s="21" t="s">
        <v>246</v>
      </c>
      <c r="J17" s="21" t="s">
        <v>252</v>
      </c>
      <c r="K17" s="71"/>
      <c r="L17" s="636">
        <v>36540</v>
      </c>
      <c r="M17" s="637" t="s">
        <v>455</v>
      </c>
      <c r="N17" s="631">
        <v>36282</v>
      </c>
      <c r="O17" s="631">
        <f t="shared" ref="O17" si="6">O41</f>
        <v>1039</v>
      </c>
      <c r="P17" s="625">
        <f t="shared" ref="P17" si="7">P41</f>
        <v>37321</v>
      </c>
      <c r="Q17" s="654"/>
      <c r="R17" s="638"/>
      <c r="T17" s="520"/>
      <c r="U17" s="165"/>
      <c r="V17" s="165"/>
      <c r="W17" s="165"/>
      <c r="X17" s="165"/>
      <c r="Y17" s="165"/>
      <c r="Z17" s="25"/>
      <c r="AA17" s="15"/>
      <c r="AB17" s="15"/>
      <c r="AC17" s="15"/>
      <c r="AD17" s="15"/>
      <c r="AE17" s="15"/>
      <c r="AF17" s="21"/>
      <c r="AG17" s="21"/>
      <c r="AH17" s="21"/>
      <c r="AI17" s="21"/>
      <c r="AJ17" s="21"/>
      <c r="AK17" s="21"/>
    </row>
    <row r="18" spans="1:37" ht="15.75" customHeight="1" thickBot="1" x14ac:dyDescent="0.3">
      <c r="A18" s="397" t="str">
        <f t="shared" si="0"/>
        <v>NHS Golden Jubilee</v>
      </c>
      <c r="B18" s="397" t="str">
        <f t="shared" si="1"/>
        <v>nhs_19</v>
      </c>
      <c r="C18" s="397" t="str">
        <f t="shared" si="2"/>
        <v>FINANCIAL PLAN 2021-22</v>
      </c>
      <c r="D18" s="397" t="str">
        <f t="shared" si="3"/>
        <v>2021-22</v>
      </c>
      <c r="E18" s="21" t="s">
        <v>459</v>
      </c>
      <c r="F18" s="402">
        <v>22</v>
      </c>
      <c r="G18" s="397" t="str">
        <f t="shared" si="4"/>
        <v>Summary of Revenue Resource Limit (RRL)</v>
      </c>
      <c r="H18" s="93" t="str">
        <f>Table11[[#This Row],[AllHeaders]]</f>
        <v>Core Revenue Resource Limit (RRL)</v>
      </c>
      <c r="I18" s="93" t="s">
        <v>247</v>
      </c>
      <c r="J18" s="93" t="s">
        <v>9</v>
      </c>
      <c r="K18" s="71"/>
      <c r="L18" s="626">
        <f>L16+L17</f>
        <v>96582</v>
      </c>
      <c r="M18" s="639" t="s">
        <v>445</v>
      </c>
      <c r="N18" s="628">
        <f>SUM(N16:N17)</f>
        <v>96282</v>
      </c>
      <c r="O18" s="628">
        <f>O16++O17</f>
        <v>1039</v>
      </c>
      <c r="P18" s="628">
        <f t="shared" si="5"/>
        <v>97321</v>
      </c>
      <c r="Q18" s="654"/>
      <c r="R18" s="612"/>
      <c r="T18" s="520"/>
      <c r="U18" s="165"/>
      <c r="V18" s="165"/>
      <c r="W18" s="165"/>
      <c r="X18" s="165"/>
      <c r="Y18" s="165"/>
      <c r="Z18" s="25"/>
      <c r="AA18" s="15"/>
      <c r="AB18" s="15"/>
      <c r="AC18" s="15"/>
      <c r="AD18" s="15"/>
      <c r="AE18" s="15"/>
      <c r="AF18" s="21"/>
      <c r="AG18" s="21"/>
      <c r="AH18" s="21"/>
      <c r="AI18" s="21"/>
      <c r="AJ18" s="21"/>
      <c r="AK18" s="21"/>
    </row>
    <row r="19" spans="1:37" ht="15.75" customHeight="1" thickTop="1" thickBot="1" x14ac:dyDescent="0.3">
      <c r="A19" s="397" t="str">
        <f t="shared" si="0"/>
        <v>NHS Golden Jubilee</v>
      </c>
      <c r="B19" s="397" t="str">
        <f t="shared" si="1"/>
        <v>nhs_19</v>
      </c>
      <c r="C19" s="397" t="str">
        <f t="shared" si="2"/>
        <v>FINANCIAL PLAN 2021-22</v>
      </c>
      <c r="D19" s="397" t="str">
        <f t="shared" si="3"/>
        <v>2021-22</v>
      </c>
      <c r="E19" s="21" t="s">
        <v>459</v>
      </c>
      <c r="F19" s="402">
        <v>22</v>
      </c>
      <c r="G19" s="397" t="str">
        <f t="shared" si="4"/>
        <v>Summary of Revenue Resource Limit (RRL)</v>
      </c>
      <c r="H19" s="93" t="str">
        <f>Table11[[#This Row],[AllHeaders]]</f>
        <v>Forecast Variance against Core RRL</v>
      </c>
      <c r="I19" s="93" t="s">
        <v>247</v>
      </c>
      <c r="J19" s="93" t="s">
        <v>9</v>
      </c>
      <c r="K19" s="71"/>
      <c r="L19" s="640">
        <f>L18-L15</f>
        <v>0</v>
      </c>
      <c r="M19" s="641" t="s">
        <v>456</v>
      </c>
      <c r="N19" s="642">
        <f>N18-N15</f>
        <v>-9045</v>
      </c>
      <c r="O19" s="642">
        <f>O18-O15</f>
        <v>9044.7705000000005</v>
      </c>
      <c r="P19" s="642">
        <f>P18-P15</f>
        <v>-0.22950000000128057</v>
      </c>
      <c r="Q19" s="656"/>
      <c r="S19" s="647">
        <f>P19-P84</f>
        <v>1999.7704999999987</v>
      </c>
      <c r="T19" s="643" t="s">
        <v>460</v>
      </c>
      <c r="U19" s="165"/>
      <c r="V19" s="165"/>
      <c r="W19" s="165"/>
      <c r="X19" s="165"/>
      <c r="Y19" s="165"/>
      <c r="Z19" s="25"/>
      <c r="AA19" s="15"/>
      <c r="AB19" s="15"/>
      <c r="AC19" s="15"/>
      <c r="AD19" s="15"/>
      <c r="AE19" s="15"/>
      <c r="AF19" s="21"/>
      <c r="AG19" s="21"/>
      <c r="AH19" s="21"/>
      <c r="AI19" s="21"/>
      <c r="AJ19" s="21"/>
      <c r="AK19" s="21"/>
    </row>
    <row r="20" spans="1:37" ht="15.75" customHeight="1" thickTop="1" x14ac:dyDescent="0.25">
      <c r="A20" s="397" t="str">
        <f t="shared" si="0"/>
        <v>NHS Golden Jubilee</v>
      </c>
      <c r="B20" s="397" t="str">
        <f t="shared" si="1"/>
        <v>nhs_19</v>
      </c>
      <c r="C20" s="397" t="str">
        <f t="shared" si="2"/>
        <v>FINANCIAL PLAN 2021-22</v>
      </c>
      <c r="D20" s="397" t="str">
        <f t="shared" si="3"/>
        <v>2021-22</v>
      </c>
      <c r="E20" s="21" t="s">
        <v>459</v>
      </c>
      <c r="F20" s="402">
        <v>23</v>
      </c>
      <c r="G20" s="397" t="str">
        <f t="shared" si="4"/>
        <v>Summary of Revenue Resource Limit (RRL)</v>
      </c>
      <c r="H20" s="15" t="str">
        <f>Table11[[#This Row],[AllHeaders]]</f>
        <v>Anticipated Financial Flexibility/Support</v>
      </c>
      <c r="I20" s="21" t="s">
        <v>246</v>
      </c>
      <c r="J20" s="21" t="s">
        <v>253</v>
      </c>
      <c r="K20" s="71"/>
      <c r="L20" s="624"/>
      <c r="M20" s="633" t="s">
        <v>479</v>
      </c>
      <c r="N20" s="644"/>
      <c r="O20" s="644"/>
      <c r="P20" s="624"/>
      <c r="Q20" s="654"/>
      <c r="R20" s="612"/>
      <c r="S20" s="691" t="s">
        <v>480</v>
      </c>
      <c r="T20" s="520"/>
      <c r="U20" s="165"/>
      <c r="V20" s="165"/>
      <c r="W20" s="165"/>
      <c r="X20" s="165"/>
      <c r="Y20" s="165"/>
      <c r="Z20" s="25"/>
      <c r="AA20" s="15"/>
      <c r="AB20" s="15"/>
      <c r="AC20" s="15"/>
      <c r="AD20" s="15"/>
      <c r="AE20" s="15"/>
      <c r="AF20" s="21"/>
      <c r="AG20" s="21"/>
      <c r="AH20" s="21"/>
      <c r="AI20" s="21"/>
      <c r="AJ20" s="21"/>
      <c r="AK20" s="21"/>
    </row>
    <row r="21" spans="1:37" ht="15.75" customHeight="1" x14ac:dyDescent="0.25">
      <c r="A21" s="397" t="str">
        <f t="shared" si="0"/>
        <v>NHS Golden Jubilee</v>
      </c>
      <c r="B21" s="397" t="str">
        <f t="shared" si="1"/>
        <v>nhs_19</v>
      </c>
      <c r="C21" s="397" t="str">
        <f t="shared" si="2"/>
        <v>FINANCIAL PLAN 2021-22</v>
      </c>
      <c r="D21" s="397" t="str">
        <f t="shared" si="3"/>
        <v>2021-22</v>
      </c>
      <c r="E21" s="21" t="s">
        <v>459</v>
      </c>
      <c r="F21" s="402">
        <v>23</v>
      </c>
      <c r="G21" s="397" t="str">
        <f t="shared" si="4"/>
        <v>Summary of Revenue Resource Limit (RRL)</v>
      </c>
      <c r="H21" s="15" t="str">
        <f>Table11[[#This Row],[AllHeaders]]</f>
        <v>Financial Flexibility (% core RRL)</v>
      </c>
      <c r="I21" s="21" t="s">
        <v>246</v>
      </c>
      <c r="J21" s="21" t="s">
        <v>314</v>
      </c>
      <c r="K21" s="71"/>
      <c r="L21" s="645">
        <f>IFERROR(L16/L18,"-")</f>
        <v>0.62166863390693916</v>
      </c>
      <c r="M21" s="633" t="s">
        <v>457</v>
      </c>
      <c r="N21" s="646"/>
      <c r="O21" s="646"/>
      <c r="P21" s="645">
        <f>IFERROR(P16/P18,"-")</f>
        <v>0.61651647640283191</v>
      </c>
      <c r="Q21" s="657"/>
      <c r="R21" s="612"/>
      <c r="T21" s="520"/>
      <c r="U21" s="165"/>
      <c r="V21" s="165"/>
      <c r="W21" s="165"/>
      <c r="X21" s="165"/>
      <c r="Y21" s="165"/>
      <c r="Z21" s="25"/>
      <c r="AA21" s="15"/>
      <c r="AB21" s="15"/>
      <c r="AC21" s="15"/>
      <c r="AD21" s="15"/>
      <c r="AE21" s="15"/>
      <c r="AF21" s="21"/>
      <c r="AG21" s="21"/>
      <c r="AH21" s="21"/>
      <c r="AI21" s="21"/>
      <c r="AJ21" s="21"/>
      <c r="AK21" s="21"/>
    </row>
    <row r="22" spans="1:37" ht="15.75" customHeight="1" x14ac:dyDescent="0.25">
      <c r="K22" s="71"/>
      <c r="L22" s="171"/>
      <c r="M22" s="602"/>
      <c r="N22" s="602"/>
      <c r="O22" s="169"/>
      <c r="P22" s="169"/>
      <c r="Q22" s="169"/>
      <c r="R22" s="165"/>
      <c r="T22" s="520"/>
      <c r="U22" s="165"/>
      <c r="V22" s="165"/>
      <c r="W22" s="165"/>
      <c r="X22" s="165"/>
      <c r="Y22" s="165"/>
      <c r="Z22" s="25"/>
      <c r="AA22" s="15"/>
      <c r="AB22" s="15"/>
      <c r="AC22" s="15"/>
      <c r="AD22" s="15"/>
      <c r="AE22" s="15"/>
      <c r="AF22" s="21"/>
      <c r="AG22" s="21"/>
      <c r="AH22" s="21"/>
      <c r="AI22" s="21"/>
      <c r="AJ22" s="21"/>
      <c r="AK22" s="21"/>
    </row>
    <row r="23" spans="1:37" x14ac:dyDescent="0.2">
      <c r="K23" s="71"/>
      <c r="L23" s="24"/>
      <c r="M23" s="26"/>
      <c r="N23" s="26"/>
      <c r="O23" s="26"/>
      <c r="P23" s="2"/>
      <c r="Q23" s="2"/>
      <c r="R23" s="2"/>
      <c r="U23" s="2"/>
      <c r="V23" s="2"/>
      <c r="W23" s="2"/>
      <c r="X23" s="2"/>
      <c r="Y23" s="2"/>
      <c r="Z23" s="25"/>
      <c r="AA23" s="15"/>
      <c r="AB23" s="15"/>
      <c r="AC23" s="15"/>
      <c r="AD23" s="15"/>
      <c r="AE23" s="15"/>
      <c r="AF23" s="21"/>
      <c r="AG23" s="21"/>
      <c r="AH23" s="21"/>
      <c r="AI23" s="21"/>
      <c r="AJ23" s="21"/>
      <c r="AK23" s="21"/>
    </row>
    <row r="24" spans="1:37" ht="15" x14ac:dyDescent="0.25">
      <c r="K24" s="71"/>
      <c r="L24" s="237" t="s">
        <v>66</v>
      </c>
      <c r="M24" s="208"/>
      <c r="N24" s="700" t="s">
        <v>73</v>
      </c>
      <c r="O24" s="701"/>
      <c r="P24" s="701"/>
      <c r="Q24" s="539"/>
      <c r="R24" s="233"/>
      <c r="U24" s="407"/>
      <c r="V24" s="261"/>
      <c r="W24" s="699"/>
      <c r="X24" s="699"/>
      <c r="Y24" s="699"/>
      <c r="Z24" s="22"/>
      <c r="AA24" s="23"/>
      <c r="AB24" s="23"/>
      <c r="AC24" s="23"/>
      <c r="AD24" s="23"/>
      <c r="AE24" s="23"/>
      <c r="AF24" s="21"/>
      <c r="AG24" s="21"/>
      <c r="AH24" s="21"/>
      <c r="AI24" s="21"/>
      <c r="AJ24" s="21"/>
      <c r="AK24" s="21"/>
    </row>
    <row r="25" spans="1:37" ht="15" x14ac:dyDescent="0.25">
      <c r="K25" s="72"/>
      <c r="L25" s="238" t="s">
        <v>47</v>
      </c>
      <c r="M25" s="232" t="s">
        <v>112</v>
      </c>
      <c r="N25" s="234" t="s">
        <v>13</v>
      </c>
      <c r="O25" s="235" t="s">
        <v>0</v>
      </c>
      <c r="P25" s="542" t="s">
        <v>1</v>
      </c>
      <c r="Q25" s="540" t="s">
        <v>462</v>
      </c>
      <c r="R25" s="236"/>
      <c r="U25" s="269"/>
      <c r="V25" s="262"/>
      <c r="W25" s="267"/>
      <c r="X25" s="268"/>
      <c r="Y25" s="269"/>
      <c r="Z25" s="22"/>
      <c r="AA25" s="23"/>
      <c r="AB25" s="23"/>
      <c r="AC25" s="23"/>
      <c r="AD25" s="23"/>
      <c r="AE25" s="23"/>
      <c r="AF25" s="21"/>
      <c r="AG25" s="21"/>
      <c r="AH25" s="21"/>
      <c r="AI25" s="21"/>
      <c r="AJ25" s="21"/>
      <c r="AK25" s="21"/>
    </row>
    <row r="26" spans="1:37" s="28" customFormat="1" ht="12.75" hidden="1" customHeight="1" outlineLevel="1" x14ac:dyDescent="0.2">
      <c r="A26" s="92" t="s">
        <v>233</v>
      </c>
      <c r="B26" s="92" t="s">
        <v>299</v>
      </c>
      <c r="C26" s="92" t="s">
        <v>234</v>
      </c>
      <c r="D26" s="92" t="s">
        <v>235</v>
      </c>
      <c r="E26" s="92" t="s">
        <v>236</v>
      </c>
      <c r="F26" s="92" t="s">
        <v>244</v>
      </c>
      <c r="G26" s="92" t="s">
        <v>237</v>
      </c>
      <c r="H26" s="92" t="s">
        <v>238</v>
      </c>
      <c r="I26" s="92" t="s">
        <v>245</v>
      </c>
      <c r="J26" s="92" t="s">
        <v>251</v>
      </c>
      <c r="K26" s="152" t="s">
        <v>248</v>
      </c>
      <c r="L26" s="398" t="s">
        <v>239</v>
      </c>
      <c r="M26" s="676" t="s">
        <v>240</v>
      </c>
      <c r="N26" s="399" t="s">
        <v>241</v>
      </c>
      <c r="O26" s="399" t="s">
        <v>242</v>
      </c>
      <c r="P26" s="399" t="s">
        <v>254</v>
      </c>
      <c r="Q26" s="549" t="s">
        <v>142</v>
      </c>
      <c r="R26" s="187"/>
      <c r="U26" s="263"/>
      <c r="V26" s="263"/>
      <c r="W26" s="263"/>
      <c r="X26" s="263"/>
      <c r="Y26" s="263"/>
      <c r="Z26" s="81"/>
      <c r="AF26" s="85"/>
      <c r="AG26" s="85"/>
      <c r="AH26" s="85"/>
      <c r="AI26" s="85"/>
      <c r="AJ26" s="85"/>
      <c r="AK26" s="85"/>
    </row>
    <row r="27" spans="1:37" ht="15" customHeight="1" collapsed="1" x14ac:dyDescent="0.2">
      <c r="A27" s="397" t="str">
        <f>$M$3</f>
        <v>NHS Golden Jubilee</v>
      </c>
      <c r="B27" s="397" t="str">
        <f t="shared" ref="B27:B58" si="8">$L$3</f>
        <v>nhs_19</v>
      </c>
      <c r="C27" s="397" t="str">
        <f>$M$4</f>
        <v>FINANCIAL PLAN 2021-22</v>
      </c>
      <c r="D27" s="397" t="str">
        <f>$N$24</f>
        <v>2021-22</v>
      </c>
      <c r="E27" s="418" t="s">
        <v>300</v>
      </c>
      <c r="F27" s="402">
        <v>1</v>
      </c>
      <c r="G27" s="397" t="str">
        <f>$M$30</f>
        <v>Additional Resources</v>
      </c>
      <c r="H27" s="15">
        <f>M27</f>
        <v>0</v>
      </c>
      <c r="I27" s="21" t="s">
        <v>246</v>
      </c>
      <c r="J27" s="21" t="s">
        <v>252</v>
      </c>
      <c r="K27" s="4"/>
      <c r="L27" s="209"/>
      <c r="M27" s="675"/>
      <c r="N27" s="176"/>
      <c r="O27" s="176"/>
      <c r="P27" s="543"/>
      <c r="Q27" s="295"/>
      <c r="R27" s="166"/>
      <c r="U27" s="264"/>
      <c r="V27" s="264"/>
      <c r="W27" s="270"/>
      <c r="X27" s="270"/>
      <c r="Y27" s="264"/>
      <c r="Z27" s="25"/>
      <c r="AA27" s="15"/>
      <c r="AB27" s="15"/>
      <c r="AC27" s="15"/>
      <c r="AD27" s="15"/>
      <c r="AE27" s="15"/>
      <c r="AF27" s="16"/>
      <c r="AG27" s="16"/>
      <c r="AH27" s="16"/>
      <c r="AI27" s="16"/>
      <c r="AJ27" s="16"/>
      <c r="AK27" s="16"/>
    </row>
    <row r="28" spans="1:37" ht="15" customHeight="1" x14ac:dyDescent="0.2">
      <c r="A28" s="397" t="str">
        <f t="shared" ref="A28:A84" si="9">$M$3</f>
        <v>NHS Golden Jubilee</v>
      </c>
      <c r="B28" s="397" t="str">
        <f t="shared" si="8"/>
        <v>nhs_19</v>
      </c>
      <c r="C28" s="397" t="str">
        <f t="shared" ref="C28:C84" si="10">$M$4</f>
        <v>FINANCIAL PLAN 2021-22</v>
      </c>
      <c r="D28" s="397" t="str">
        <f t="shared" ref="D28:D84" si="11">$N$24</f>
        <v>2021-22</v>
      </c>
      <c r="E28" s="418" t="s">
        <v>300</v>
      </c>
      <c r="F28" s="402">
        <v>1</v>
      </c>
      <c r="G28" s="397" t="str">
        <f t="shared" ref="G28:G40" si="12">$M$30</f>
        <v>Additional Resources</v>
      </c>
      <c r="H28" s="15">
        <f t="shared" ref="H28:H84" si="13">M28</f>
        <v>0</v>
      </c>
      <c r="I28" s="21" t="s">
        <v>246</v>
      </c>
      <c r="J28" s="21" t="s">
        <v>252</v>
      </c>
      <c r="K28" s="4"/>
      <c r="L28" s="292"/>
      <c r="M28" s="293"/>
      <c r="N28" s="294"/>
      <c r="O28" s="294"/>
      <c r="P28" s="544"/>
      <c r="Q28" s="295"/>
      <c r="R28" s="166"/>
      <c r="U28" s="264"/>
      <c r="V28" s="264"/>
      <c r="W28" s="270"/>
      <c r="X28" s="270"/>
      <c r="Y28" s="264"/>
      <c r="Z28" s="25"/>
      <c r="AA28" s="15"/>
      <c r="AB28" s="15"/>
      <c r="AC28" s="15"/>
      <c r="AD28" s="15"/>
      <c r="AE28" s="15"/>
      <c r="AF28" s="16"/>
      <c r="AG28" s="16"/>
      <c r="AH28" s="16"/>
      <c r="AI28" s="16"/>
      <c r="AJ28" s="16"/>
      <c r="AK28" s="16"/>
    </row>
    <row r="29" spans="1:37" ht="15" customHeight="1" x14ac:dyDescent="0.2">
      <c r="A29" s="397" t="str">
        <f t="shared" si="9"/>
        <v>NHS Golden Jubilee</v>
      </c>
      <c r="B29" s="397" t="str">
        <f t="shared" si="8"/>
        <v>nhs_19</v>
      </c>
      <c r="C29" s="397" t="str">
        <f t="shared" si="10"/>
        <v>FINANCIAL PLAN 2021-22</v>
      </c>
      <c r="D29" s="397" t="str">
        <f t="shared" si="11"/>
        <v>2021-22</v>
      </c>
      <c r="E29" s="418" t="s">
        <v>300</v>
      </c>
      <c r="F29" s="402">
        <v>1</v>
      </c>
      <c r="G29" s="397" t="str">
        <f t="shared" si="12"/>
        <v>Additional Resources</v>
      </c>
      <c r="H29" s="15">
        <f t="shared" si="13"/>
        <v>0</v>
      </c>
      <c r="I29" s="21" t="s">
        <v>246</v>
      </c>
      <c r="J29" s="21" t="s">
        <v>252</v>
      </c>
      <c r="K29" s="4"/>
      <c r="L29" s="292"/>
      <c r="M29" s="296"/>
      <c r="N29" s="294"/>
      <c r="O29" s="294"/>
      <c r="P29" s="544"/>
      <c r="Q29" s="295"/>
      <c r="R29" s="166"/>
      <c r="U29" s="264"/>
      <c r="V29" s="264"/>
      <c r="W29" s="270"/>
      <c r="X29" s="270"/>
      <c r="Y29" s="264"/>
      <c r="Z29" s="25"/>
      <c r="AA29" s="15"/>
      <c r="AB29" s="15"/>
      <c r="AC29" s="15"/>
      <c r="AD29" s="15"/>
      <c r="AE29" s="15"/>
      <c r="AF29" s="16"/>
      <c r="AG29" s="16"/>
      <c r="AH29" s="16"/>
      <c r="AI29" s="16"/>
      <c r="AJ29" s="16"/>
      <c r="AK29" s="16"/>
    </row>
    <row r="30" spans="1:37" ht="15" customHeight="1" x14ac:dyDescent="0.2">
      <c r="A30" s="397" t="str">
        <f t="shared" si="9"/>
        <v>NHS Golden Jubilee</v>
      </c>
      <c r="B30" s="397" t="str">
        <f t="shared" si="8"/>
        <v>nhs_19</v>
      </c>
      <c r="C30" s="397" t="str">
        <f t="shared" si="10"/>
        <v>FINANCIAL PLAN 2021-22</v>
      </c>
      <c r="D30" s="397" t="str">
        <f t="shared" si="11"/>
        <v>2021-22</v>
      </c>
      <c r="E30" s="418" t="s">
        <v>300</v>
      </c>
      <c r="F30" s="402">
        <v>1</v>
      </c>
      <c r="G30" s="397" t="str">
        <f t="shared" si="12"/>
        <v>Additional Resources</v>
      </c>
      <c r="H30" s="15" t="str">
        <f t="shared" si="13"/>
        <v>Additional Resources</v>
      </c>
      <c r="I30" s="21" t="s">
        <v>246</v>
      </c>
      <c r="J30" s="21" t="s">
        <v>252</v>
      </c>
      <c r="K30" s="4"/>
      <c r="L30" s="211"/>
      <c r="M30" s="296" t="s">
        <v>204</v>
      </c>
      <c r="N30" s="160"/>
      <c r="O30" s="160"/>
      <c r="P30" s="658"/>
      <c r="Q30" s="433"/>
      <c r="R30" s="166"/>
      <c r="S30" s="455"/>
      <c r="T30" s="270"/>
      <c r="U30" s="264"/>
      <c r="V30" s="264"/>
      <c r="W30" s="270"/>
      <c r="X30" s="270"/>
      <c r="Y30" s="264"/>
      <c r="Z30" s="25"/>
      <c r="AA30" s="15"/>
      <c r="AB30" s="15"/>
      <c r="AC30" s="15"/>
      <c r="AD30" s="15"/>
      <c r="AE30" s="15"/>
      <c r="AF30" s="16"/>
      <c r="AG30" s="16"/>
      <c r="AH30" s="16"/>
      <c r="AI30" s="16"/>
      <c r="AJ30" s="16"/>
      <c r="AK30" s="16"/>
    </row>
    <row r="31" spans="1:37" ht="15" customHeight="1" x14ac:dyDescent="0.2">
      <c r="A31" s="397" t="str">
        <f t="shared" si="9"/>
        <v>NHS Golden Jubilee</v>
      </c>
      <c r="B31" s="397" t="str">
        <f t="shared" si="8"/>
        <v>nhs_19</v>
      </c>
      <c r="C31" s="397" t="str">
        <f t="shared" si="10"/>
        <v>FINANCIAL PLAN 2021-22</v>
      </c>
      <c r="D31" s="397" t="str">
        <f t="shared" si="11"/>
        <v>2021-22</v>
      </c>
      <c r="E31" s="418" t="s">
        <v>300</v>
      </c>
      <c r="F31" s="402">
        <v>1</v>
      </c>
      <c r="G31" s="397" t="str">
        <f t="shared" si="12"/>
        <v>Additional Resources</v>
      </c>
      <c r="H31" s="15" t="str">
        <f t="shared" si="13"/>
        <v>General allocation uplift</v>
      </c>
      <c r="I31" s="21" t="s">
        <v>246</v>
      </c>
      <c r="J31" s="21" t="s">
        <v>252</v>
      </c>
      <c r="K31" s="4"/>
      <c r="L31" s="428"/>
      <c r="M31" s="431" t="s">
        <v>232</v>
      </c>
      <c r="N31" s="428">
        <f>3302+950+63</f>
        <v>4315</v>
      </c>
      <c r="O31" s="160"/>
      <c r="P31" s="658">
        <f>SUM(N31:O31)</f>
        <v>4315</v>
      </c>
      <c r="Q31" s="541" t="s">
        <v>515</v>
      </c>
      <c r="R31" s="166"/>
      <c r="S31" s="455" t="s">
        <v>436</v>
      </c>
      <c r="T31" s="270"/>
      <c r="U31" s="264"/>
      <c r="V31" s="264"/>
      <c r="W31" s="270"/>
      <c r="X31" s="270"/>
      <c r="Y31" s="264"/>
      <c r="Z31" s="25"/>
      <c r="AA31" s="15"/>
      <c r="AB31" s="15"/>
      <c r="AC31" s="15"/>
      <c r="AD31" s="15"/>
      <c r="AE31" s="15"/>
      <c r="AF31" s="16"/>
      <c r="AG31" s="16"/>
      <c r="AH31" s="16"/>
      <c r="AI31" s="16"/>
      <c r="AJ31" s="16"/>
      <c r="AK31" s="16"/>
    </row>
    <row r="32" spans="1:37" ht="15" customHeight="1" x14ac:dyDescent="0.2">
      <c r="A32" s="397" t="str">
        <f t="shared" si="9"/>
        <v>NHS Golden Jubilee</v>
      </c>
      <c r="B32" s="397" t="str">
        <f t="shared" si="8"/>
        <v>nhs_19</v>
      </c>
      <c r="C32" s="397" t="str">
        <f t="shared" si="10"/>
        <v>FINANCIAL PLAN 2021-22</v>
      </c>
      <c r="D32" s="397" t="str">
        <f t="shared" si="11"/>
        <v>2021-22</v>
      </c>
      <c r="E32" s="418" t="s">
        <v>300</v>
      </c>
      <c r="F32" s="402">
        <v>1</v>
      </c>
      <c r="G32" s="397" t="str">
        <f t="shared" si="12"/>
        <v>Additional Resources</v>
      </c>
      <c r="H32" s="15" t="str">
        <f t="shared" si="13"/>
        <v xml:space="preserve">NRAC </v>
      </c>
      <c r="I32" s="21" t="s">
        <v>246</v>
      </c>
      <c r="J32" s="21" t="s">
        <v>252</v>
      </c>
      <c r="K32" s="4"/>
      <c r="L32" s="214"/>
      <c r="M32" s="211" t="s">
        <v>174</v>
      </c>
      <c r="N32" s="428">
        <v>0</v>
      </c>
      <c r="O32" s="160"/>
      <c r="P32" s="658">
        <f t="shared" ref="P32:P39" si="14">SUM(N32:O32)</f>
        <v>0</v>
      </c>
      <c r="Q32" s="541"/>
      <c r="R32" s="166"/>
      <c r="S32" s="455"/>
      <c r="T32" s="270"/>
      <c r="U32" s="264"/>
      <c r="V32" s="264"/>
      <c r="W32" s="270"/>
      <c r="X32" s="270"/>
      <c r="Y32" s="264"/>
      <c r="Z32" s="25"/>
      <c r="AA32" s="15"/>
      <c r="AB32" s="15"/>
      <c r="AC32" s="15"/>
      <c r="AD32" s="15"/>
      <c r="AE32" s="15"/>
      <c r="AF32" s="16"/>
      <c r="AG32" s="16"/>
      <c r="AH32" s="16"/>
      <c r="AI32" s="16"/>
      <c r="AJ32" s="16"/>
      <c r="AK32" s="16"/>
    </row>
    <row r="33" spans="1:37" ht="38.25" x14ac:dyDescent="0.2">
      <c r="A33" s="397" t="str">
        <f t="shared" si="9"/>
        <v>NHS Golden Jubilee</v>
      </c>
      <c r="B33" s="397" t="str">
        <f t="shared" si="8"/>
        <v>nhs_19</v>
      </c>
      <c r="C33" s="397" t="str">
        <f t="shared" si="10"/>
        <v>FINANCIAL PLAN 2021-22</v>
      </c>
      <c r="D33" s="397" t="str">
        <f t="shared" si="11"/>
        <v>2021-22</v>
      </c>
      <c r="E33" s="418" t="s">
        <v>300</v>
      </c>
      <c r="F33" s="402">
        <v>1</v>
      </c>
      <c r="G33" s="397" t="str">
        <f t="shared" si="12"/>
        <v>Additional Resources</v>
      </c>
      <c r="H33" s="15" t="str">
        <f t="shared" si="13"/>
        <v>Other Health Board Income</v>
      </c>
      <c r="I33" s="21" t="s">
        <v>246</v>
      </c>
      <c r="J33" s="21" t="s">
        <v>252</v>
      </c>
      <c r="K33" s="4"/>
      <c r="L33" s="214"/>
      <c r="M33" s="211" t="s">
        <v>175</v>
      </c>
      <c r="N33" s="428">
        <f>20750+1384+1781</f>
        <v>23915</v>
      </c>
      <c r="O33" s="160"/>
      <c r="P33" s="658">
        <f t="shared" si="14"/>
        <v>23915</v>
      </c>
      <c r="Q33" s="541" t="s">
        <v>517</v>
      </c>
      <c r="R33" s="166"/>
      <c r="S33" s="455"/>
      <c r="T33" s="270"/>
      <c r="U33" s="264"/>
      <c r="V33" s="264"/>
      <c r="W33" s="270"/>
      <c r="X33" s="270"/>
      <c r="Y33" s="264"/>
      <c r="Z33" s="25"/>
      <c r="AA33" s="15"/>
      <c r="AB33" s="15"/>
      <c r="AC33" s="15"/>
      <c r="AD33" s="15"/>
      <c r="AE33" s="15"/>
      <c r="AF33" s="16"/>
      <c r="AG33" s="16"/>
      <c r="AH33" s="16"/>
      <c r="AI33" s="16"/>
      <c r="AJ33" s="16"/>
      <c r="AK33" s="16"/>
    </row>
    <row r="34" spans="1:37" ht="51" x14ac:dyDescent="0.2">
      <c r="A34" s="397" t="str">
        <f t="shared" si="9"/>
        <v>NHS Golden Jubilee</v>
      </c>
      <c r="B34" s="397" t="str">
        <f t="shared" si="8"/>
        <v>nhs_19</v>
      </c>
      <c r="C34" s="397" t="str">
        <f t="shared" si="10"/>
        <v>FINANCIAL PLAN 2021-22</v>
      </c>
      <c r="D34" s="397" t="str">
        <f t="shared" si="11"/>
        <v>2021-22</v>
      </c>
      <c r="E34" s="418" t="s">
        <v>300</v>
      </c>
      <c r="F34" s="402">
        <v>1</v>
      </c>
      <c r="G34" s="397" t="str">
        <f t="shared" si="12"/>
        <v>Additional Resources</v>
      </c>
      <c r="H34" s="15" t="str">
        <f t="shared" si="13"/>
        <v>Other</v>
      </c>
      <c r="I34" s="21" t="s">
        <v>246</v>
      </c>
      <c r="J34" s="21" t="s">
        <v>252</v>
      </c>
      <c r="K34" s="4"/>
      <c r="L34" s="214"/>
      <c r="M34" s="211" t="s">
        <v>84</v>
      </c>
      <c r="N34" s="428">
        <f>200+245+329+160+72-3+2000</f>
        <v>3003</v>
      </c>
      <c r="O34" s="160">
        <f>830+65+144</f>
        <v>1039</v>
      </c>
      <c r="P34" s="658">
        <f t="shared" si="14"/>
        <v>4042</v>
      </c>
      <c r="Q34" s="541" t="s">
        <v>518</v>
      </c>
      <c r="R34" s="166"/>
      <c r="S34" s="455"/>
      <c r="T34" s="270"/>
      <c r="U34" s="264"/>
      <c r="V34" s="264"/>
      <c r="W34" s="270"/>
      <c r="X34" s="270"/>
      <c r="Y34" s="264"/>
      <c r="Z34" s="25"/>
      <c r="AA34" s="15"/>
      <c r="AB34" s="15"/>
      <c r="AC34" s="15"/>
      <c r="AD34" s="15"/>
      <c r="AE34" s="15"/>
      <c r="AF34" s="16"/>
      <c r="AG34" s="16"/>
      <c r="AH34" s="16"/>
      <c r="AI34" s="16"/>
      <c r="AJ34" s="16"/>
      <c r="AK34" s="16"/>
    </row>
    <row r="35" spans="1:37" ht="15" customHeight="1" x14ac:dyDescent="0.2">
      <c r="A35" s="397" t="str">
        <f t="shared" si="9"/>
        <v>NHS Golden Jubilee</v>
      </c>
      <c r="B35" s="397" t="str">
        <f t="shared" si="8"/>
        <v>nhs_19</v>
      </c>
      <c r="C35" s="397" t="str">
        <f t="shared" si="10"/>
        <v>FINANCIAL PLAN 2021-22</v>
      </c>
      <c r="D35" s="397" t="str">
        <f t="shared" si="11"/>
        <v>2021-22</v>
      </c>
      <c r="E35" s="418" t="s">
        <v>300</v>
      </c>
      <c r="F35" s="402">
        <v>1</v>
      </c>
      <c r="G35" s="397" t="str">
        <f t="shared" si="12"/>
        <v>Additional Resources</v>
      </c>
      <c r="H35" s="15" t="str">
        <f t="shared" si="13"/>
        <v>Additional DEL</v>
      </c>
      <c r="I35" s="21" t="s">
        <v>246</v>
      </c>
      <c r="J35" s="21" t="s">
        <v>252</v>
      </c>
      <c r="K35" s="4"/>
      <c r="L35" s="214"/>
      <c r="M35" s="211" t="s">
        <v>177</v>
      </c>
      <c r="N35" s="160"/>
      <c r="O35" s="428">
        <v>0</v>
      </c>
      <c r="P35" s="658">
        <f t="shared" si="14"/>
        <v>0</v>
      </c>
      <c r="Q35" s="541"/>
      <c r="R35" s="166"/>
      <c r="S35" s="455"/>
      <c r="T35" s="270"/>
      <c r="U35" s="264"/>
      <c r="V35" s="264"/>
      <c r="W35" s="270"/>
      <c r="X35" s="270"/>
      <c r="Y35" s="264"/>
      <c r="Z35" s="25"/>
      <c r="AA35" s="15"/>
      <c r="AB35" s="15"/>
      <c r="AC35" s="15"/>
      <c r="AD35" s="15"/>
      <c r="AE35" s="15"/>
      <c r="AF35" s="16"/>
      <c r="AG35" s="16"/>
      <c r="AH35" s="16"/>
      <c r="AI35" s="16"/>
      <c r="AJ35" s="16"/>
      <c r="AK35" s="16"/>
    </row>
    <row r="36" spans="1:37" ht="30.75" customHeight="1" x14ac:dyDescent="0.2">
      <c r="A36" s="397" t="str">
        <f t="shared" si="9"/>
        <v>NHS Golden Jubilee</v>
      </c>
      <c r="B36" s="397" t="str">
        <f t="shared" si="8"/>
        <v>nhs_19</v>
      </c>
      <c r="C36" s="397" t="str">
        <f t="shared" si="10"/>
        <v>FINANCIAL PLAN 2021-22</v>
      </c>
      <c r="D36" s="397" t="str">
        <f t="shared" si="11"/>
        <v>2021-22</v>
      </c>
      <c r="E36" s="418" t="s">
        <v>300</v>
      </c>
      <c r="F36" s="402">
        <v>1</v>
      </c>
      <c r="G36" s="397" t="str">
        <f t="shared" si="12"/>
        <v>Additional Resources</v>
      </c>
      <c r="H36" s="15" t="str">
        <f t="shared" si="13"/>
        <v>Waiting Times</v>
      </c>
      <c r="I36" s="21" t="s">
        <v>246</v>
      </c>
      <c r="J36" s="21" t="s">
        <v>252</v>
      </c>
      <c r="K36" s="4"/>
      <c r="L36" s="214"/>
      <c r="M36" s="211" t="s">
        <v>92</v>
      </c>
      <c r="N36" s="160">
        <f>3243-1384+3000+1460+6500</f>
        <v>12819</v>
      </c>
      <c r="O36" s="428">
        <v>0</v>
      </c>
      <c r="P36" s="658">
        <f t="shared" si="14"/>
        <v>12819</v>
      </c>
      <c r="Q36" s="541" t="s">
        <v>488</v>
      </c>
      <c r="R36" s="166"/>
      <c r="S36" s="455"/>
      <c r="T36" s="270"/>
      <c r="U36" s="264"/>
      <c r="V36" s="264"/>
      <c r="W36" s="270"/>
      <c r="X36" s="270"/>
      <c r="Y36" s="264"/>
      <c r="Z36" s="25"/>
      <c r="AA36" s="15"/>
      <c r="AB36" s="15"/>
      <c r="AC36" s="15"/>
      <c r="AD36" s="15"/>
      <c r="AE36" s="15"/>
      <c r="AF36" s="16"/>
      <c r="AG36" s="16"/>
      <c r="AH36" s="16"/>
      <c r="AI36" s="16"/>
      <c r="AJ36" s="16"/>
      <c r="AK36" s="16"/>
    </row>
    <row r="37" spans="1:37" ht="15" customHeight="1" x14ac:dyDescent="0.2">
      <c r="A37" s="397" t="str">
        <f t="shared" si="9"/>
        <v>NHS Golden Jubilee</v>
      </c>
      <c r="B37" s="397" t="str">
        <f t="shared" si="8"/>
        <v>nhs_19</v>
      </c>
      <c r="C37" s="397" t="str">
        <f t="shared" si="10"/>
        <v>FINANCIAL PLAN 2021-22</v>
      </c>
      <c r="D37" s="397" t="str">
        <f t="shared" si="11"/>
        <v>2021-22</v>
      </c>
      <c r="E37" s="418" t="s">
        <v>300</v>
      </c>
      <c r="F37" s="402">
        <v>1</v>
      </c>
      <c r="G37" s="397" t="str">
        <f t="shared" si="12"/>
        <v>Additional Resources</v>
      </c>
      <c r="H37" s="15" t="str">
        <f t="shared" si="13"/>
        <v>Assumed Income from PPRS</v>
      </c>
      <c r="I37" s="21" t="s">
        <v>246</v>
      </c>
      <c r="J37" s="21" t="s">
        <v>252</v>
      </c>
      <c r="K37" s="4"/>
      <c r="L37" s="214"/>
      <c r="M37" s="211" t="s">
        <v>178</v>
      </c>
      <c r="N37" s="160"/>
      <c r="O37" s="428">
        <v>0</v>
      </c>
      <c r="P37" s="658">
        <f t="shared" si="14"/>
        <v>0</v>
      </c>
      <c r="Q37" s="541"/>
      <c r="R37" s="166"/>
      <c r="S37" s="455"/>
      <c r="T37" s="270"/>
      <c r="U37" s="264"/>
      <c r="V37" s="264"/>
      <c r="W37" s="270"/>
      <c r="X37" s="270"/>
      <c r="Y37" s="264"/>
      <c r="Z37" s="25"/>
      <c r="AA37" s="15"/>
      <c r="AB37" s="15"/>
      <c r="AC37" s="15"/>
      <c r="AD37" s="15"/>
      <c r="AE37" s="15"/>
      <c r="AF37" s="16"/>
      <c r="AG37" s="16"/>
      <c r="AH37" s="16"/>
      <c r="AI37" s="16"/>
      <c r="AJ37" s="16"/>
      <c r="AK37" s="16"/>
    </row>
    <row r="38" spans="1:37" ht="15" customHeight="1" x14ac:dyDescent="0.2">
      <c r="A38" s="397" t="str">
        <f t="shared" si="9"/>
        <v>NHS Golden Jubilee</v>
      </c>
      <c r="B38" s="397" t="str">
        <f t="shared" si="8"/>
        <v>nhs_19</v>
      </c>
      <c r="C38" s="397" t="str">
        <f t="shared" si="10"/>
        <v>FINANCIAL PLAN 2021-22</v>
      </c>
      <c r="D38" s="397" t="str">
        <f t="shared" si="11"/>
        <v>2021-22</v>
      </c>
      <c r="E38" s="418" t="s">
        <v>300</v>
      </c>
      <c r="F38" s="402">
        <v>1</v>
      </c>
      <c r="G38" s="397" t="str">
        <f t="shared" si="12"/>
        <v>Additional Resources</v>
      </c>
      <c r="H38" s="15" t="str">
        <f t="shared" si="13"/>
        <v>Reserves</v>
      </c>
      <c r="I38" s="21" t="s">
        <v>246</v>
      </c>
      <c r="J38" s="21" t="s">
        <v>252</v>
      </c>
      <c r="K38" s="4"/>
      <c r="L38" s="214"/>
      <c r="M38" s="431" t="s">
        <v>176</v>
      </c>
      <c r="N38" s="160"/>
      <c r="O38" s="428">
        <v>0</v>
      </c>
      <c r="P38" s="658">
        <f t="shared" si="14"/>
        <v>0</v>
      </c>
      <c r="Q38" s="541"/>
      <c r="R38" s="166"/>
      <c r="S38" s="455"/>
      <c r="T38" s="270"/>
      <c r="U38" s="264"/>
      <c r="V38" s="264"/>
      <c r="W38" s="270"/>
      <c r="X38" s="270"/>
      <c r="Y38" s="264"/>
      <c r="Z38" s="25"/>
      <c r="AA38" s="15"/>
      <c r="AB38" s="15"/>
      <c r="AC38" s="15"/>
      <c r="AD38" s="15"/>
      <c r="AE38" s="15"/>
      <c r="AF38" s="16"/>
      <c r="AG38" s="16"/>
      <c r="AH38" s="16"/>
      <c r="AI38" s="16"/>
      <c r="AJ38" s="16"/>
      <c r="AK38" s="16"/>
    </row>
    <row r="39" spans="1:37" s="28" customFormat="1" ht="37.5" customHeight="1" x14ac:dyDescent="0.2">
      <c r="A39" s="397" t="str">
        <f t="shared" si="9"/>
        <v>NHS Golden Jubilee</v>
      </c>
      <c r="B39" s="397" t="str">
        <f t="shared" si="8"/>
        <v>nhs_19</v>
      </c>
      <c r="C39" s="397" t="str">
        <f t="shared" si="10"/>
        <v>FINANCIAL PLAN 2021-22</v>
      </c>
      <c r="D39" s="397" t="str">
        <f t="shared" si="11"/>
        <v>2021-22</v>
      </c>
      <c r="E39" s="418" t="s">
        <v>300</v>
      </c>
      <c r="F39" s="402">
        <v>1</v>
      </c>
      <c r="G39" s="397" t="str">
        <f t="shared" si="12"/>
        <v>Additional Resources</v>
      </c>
      <c r="H39" s="15" t="str">
        <f t="shared" si="13"/>
        <v xml:space="preserve">Other </v>
      </c>
      <c r="I39" s="405" t="s">
        <v>246</v>
      </c>
      <c r="J39" s="405" t="s">
        <v>252</v>
      </c>
      <c r="K39" s="260"/>
      <c r="L39" s="214"/>
      <c r="M39" s="211" t="s">
        <v>179</v>
      </c>
      <c r="N39" s="160">
        <f>-7302-468</f>
        <v>-7770</v>
      </c>
      <c r="O39" s="428">
        <v>0</v>
      </c>
      <c r="P39" s="658">
        <f t="shared" si="14"/>
        <v>-7770</v>
      </c>
      <c r="Q39" s="541" t="s">
        <v>516</v>
      </c>
      <c r="R39" s="167"/>
      <c r="S39" s="454"/>
      <c r="T39" s="271"/>
      <c r="U39" s="265"/>
      <c r="V39" s="265"/>
      <c r="W39" s="271"/>
      <c r="X39" s="271"/>
      <c r="Y39" s="265"/>
      <c r="Z39" s="91"/>
      <c r="AF39" s="85"/>
      <c r="AG39" s="85"/>
      <c r="AH39" s="85"/>
      <c r="AI39" s="85"/>
      <c r="AJ39" s="85"/>
      <c r="AK39" s="85"/>
    </row>
    <row r="40" spans="1:37" s="28" customFormat="1" ht="15" customHeight="1" x14ac:dyDescent="0.2">
      <c r="A40" s="397" t="str">
        <f t="shared" si="9"/>
        <v>NHS Golden Jubilee</v>
      </c>
      <c r="B40" s="397" t="str">
        <f t="shared" si="8"/>
        <v>nhs_19</v>
      </c>
      <c r="C40" s="397" t="str">
        <f t="shared" si="10"/>
        <v>FINANCIAL PLAN 2021-22</v>
      </c>
      <c r="D40" s="397" t="str">
        <f t="shared" si="11"/>
        <v>2021-22</v>
      </c>
      <c r="E40" s="418" t="s">
        <v>300</v>
      </c>
      <c r="F40" s="402">
        <v>1</v>
      </c>
      <c r="G40" s="397" t="str">
        <f t="shared" si="12"/>
        <v>Additional Resources</v>
      </c>
      <c r="H40" s="15">
        <f t="shared" si="13"/>
        <v>0</v>
      </c>
      <c r="I40" s="405" t="s">
        <v>246</v>
      </c>
      <c r="J40" s="405" t="s">
        <v>252</v>
      </c>
      <c r="K40" s="260"/>
      <c r="L40" s="432"/>
      <c r="M40" s="433"/>
      <c r="N40" s="434"/>
      <c r="O40" s="434"/>
      <c r="P40" s="545"/>
      <c r="Q40" s="449"/>
      <c r="R40" s="167"/>
      <c r="S40" s="454"/>
      <c r="T40" s="271"/>
      <c r="U40" s="265"/>
      <c r="V40" s="265"/>
      <c r="W40" s="271"/>
      <c r="X40" s="271"/>
      <c r="Y40" s="265"/>
      <c r="Z40" s="91"/>
      <c r="AF40" s="85"/>
      <c r="AG40" s="85"/>
      <c r="AH40" s="85"/>
      <c r="AI40" s="85"/>
      <c r="AJ40" s="85"/>
      <c r="AK40" s="85"/>
    </row>
    <row r="41" spans="1:37" s="92" customFormat="1" ht="15" customHeight="1" x14ac:dyDescent="0.2">
      <c r="A41" s="397" t="str">
        <f t="shared" si="9"/>
        <v>NHS Golden Jubilee</v>
      </c>
      <c r="B41" s="397" t="str">
        <f t="shared" si="8"/>
        <v>nhs_19</v>
      </c>
      <c r="C41" s="397" t="str">
        <f t="shared" si="10"/>
        <v>FINANCIAL PLAN 2021-22</v>
      </c>
      <c r="D41" s="397" t="str">
        <f t="shared" si="11"/>
        <v>2021-22</v>
      </c>
      <c r="E41" s="418" t="s">
        <v>300</v>
      </c>
      <c r="F41" s="402">
        <v>1</v>
      </c>
      <c r="G41" s="403" t="str">
        <f>$M$41</f>
        <v xml:space="preserve">Total Additional Core RRL </v>
      </c>
      <c r="H41" s="93" t="str">
        <f t="shared" si="13"/>
        <v xml:space="preserve">Total Additional Core RRL </v>
      </c>
      <c r="I41" s="95" t="s">
        <v>247</v>
      </c>
      <c r="J41" s="95" t="s">
        <v>9</v>
      </c>
      <c r="K41" s="260"/>
      <c r="L41" s="671">
        <f>L39-L40</f>
        <v>0</v>
      </c>
      <c r="M41" s="672" t="s">
        <v>468</v>
      </c>
      <c r="N41" s="673">
        <f>SUM(N31:N39)</f>
        <v>36282</v>
      </c>
      <c r="O41" s="673">
        <f>SUM(O31:O39)</f>
        <v>1039</v>
      </c>
      <c r="P41" s="674">
        <f>SUM(N41:O41)</f>
        <v>37321</v>
      </c>
      <c r="Q41" s="670"/>
      <c r="R41" s="168"/>
      <c r="S41" s="455" t="s">
        <v>9</v>
      </c>
      <c r="T41" s="266"/>
      <c r="U41" s="266"/>
      <c r="V41" s="266"/>
      <c r="W41" s="266"/>
      <c r="X41" s="266"/>
      <c r="Y41" s="266"/>
      <c r="Z41" s="94"/>
    </row>
    <row r="42" spans="1:37" s="92" customFormat="1" ht="15" customHeight="1" x14ac:dyDescent="0.2">
      <c r="A42" s="397" t="str">
        <f t="shared" si="9"/>
        <v>NHS Golden Jubilee</v>
      </c>
      <c r="B42" s="397" t="str">
        <f t="shared" si="8"/>
        <v>nhs_19</v>
      </c>
      <c r="C42" s="397" t="str">
        <f t="shared" si="10"/>
        <v>FINANCIAL PLAN 2021-22</v>
      </c>
      <c r="D42" s="397" t="str">
        <f t="shared" si="11"/>
        <v>2021-22</v>
      </c>
      <c r="E42" s="418" t="s">
        <v>300</v>
      </c>
      <c r="F42" s="402"/>
      <c r="H42" s="15">
        <f t="shared" si="13"/>
        <v>0</v>
      </c>
      <c r="I42" s="405" t="s">
        <v>246</v>
      </c>
      <c r="J42" s="405" t="s">
        <v>253</v>
      </c>
      <c r="K42" s="260"/>
      <c r="L42" s="211"/>
      <c r="M42" s="211"/>
      <c r="N42" s="659"/>
      <c r="O42" s="659"/>
      <c r="P42" s="660"/>
      <c r="Q42" s="433"/>
      <c r="R42" s="168"/>
      <c r="S42" s="455"/>
      <c r="T42" s="266"/>
      <c r="U42" s="266"/>
      <c r="V42" s="266"/>
      <c r="W42" s="266"/>
      <c r="X42" s="266"/>
      <c r="Y42" s="266"/>
      <c r="Z42" s="94"/>
    </row>
    <row r="43" spans="1:37" s="92" customFormat="1" ht="15" customHeight="1" x14ac:dyDescent="0.2">
      <c r="A43" s="397" t="str">
        <f t="shared" si="9"/>
        <v>NHS Golden Jubilee</v>
      </c>
      <c r="B43" s="397" t="str">
        <f t="shared" si="8"/>
        <v>nhs_19</v>
      </c>
      <c r="C43" s="397" t="str">
        <f t="shared" si="10"/>
        <v>FINANCIAL PLAN 2021-22</v>
      </c>
      <c r="D43" s="397" t="str">
        <f t="shared" si="11"/>
        <v>2021-22</v>
      </c>
      <c r="E43" s="418" t="s">
        <v>300</v>
      </c>
      <c r="F43" s="402">
        <v>2</v>
      </c>
      <c r="G43" s="401" t="str">
        <f>$M$44</f>
        <v>Brought Forward Pressures</v>
      </c>
      <c r="H43" s="15" t="str">
        <f t="shared" si="13"/>
        <v>Application of Resources</v>
      </c>
      <c r="I43" s="405" t="s">
        <v>246</v>
      </c>
      <c r="J43" s="405" t="s">
        <v>253</v>
      </c>
      <c r="K43" s="260"/>
      <c r="L43" s="211"/>
      <c r="M43" s="665" t="s">
        <v>205</v>
      </c>
      <c r="N43" s="160"/>
      <c r="O43" s="160"/>
      <c r="P43" s="658"/>
      <c r="Q43" s="433"/>
      <c r="R43" s="168"/>
      <c r="S43" s="455"/>
      <c r="T43" s="266"/>
      <c r="U43" s="266"/>
      <c r="V43" s="266"/>
      <c r="W43" s="266"/>
      <c r="X43" s="266"/>
      <c r="Y43" s="266"/>
      <c r="Z43" s="94"/>
    </row>
    <row r="44" spans="1:37" s="92" customFormat="1" ht="15" customHeight="1" x14ac:dyDescent="0.2">
      <c r="A44" s="397" t="str">
        <f t="shared" si="9"/>
        <v>NHS Golden Jubilee</v>
      </c>
      <c r="B44" s="397" t="str">
        <f t="shared" si="8"/>
        <v>nhs_19</v>
      </c>
      <c r="C44" s="397" t="str">
        <f t="shared" si="10"/>
        <v>FINANCIAL PLAN 2021-22</v>
      </c>
      <c r="D44" s="397" t="str">
        <f t="shared" si="11"/>
        <v>2021-22</v>
      </c>
      <c r="E44" s="418" t="s">
        <v>300</v>
      </c>
      <c r="F44" s="402">
        <v>2</v>
      </c>
      <c r="G44" s="401" t="str">
        <f t="shared" ref="G44:G51" si="15">$M$44</f>
        <v>Brought Forward Pressures</v>
      </c>
      <c r="H44" s="15" t="str">
        <f t="shared" si="13"/>
        <v>Brought Forward Pressures</v>
      </c>
      <c r="I44" s="405" t="s">
        <v>246</v>
      </c>
      <c r="J44" s="405" t="s">
        <v>253</v>
      </c>
      <c r="K44" s="260"/>
      <c r="L44" s="559"/>
      <c r="M44" s="664" t="s">
        <v>180</v>
      </c>
      <c r="N44" s="661"/>
      <c r="O44" s="661"/>
      <c r="P44" s="545"/>
      <c r="Q44" s="433"/>
      <c r="R44" s="168"/>
      <c r="S44" s="455"/>
      <c r="T44" s="266"/>
      <c r="U44" s="266"/>
      <c r="V44" s="266"/>
      <c r="W44" s="266"/>
      <c r="X44" s="266"/>
      <c r="Y44" s="266"/>
      <c r="Z44" s="94"/>
    </row>
    <row r="45" spans="1:37" s="92" customFormat="1" ht="15" customHeight="1" x14ac:dyDescent="0.2">
      <c r="A45" s="560" t="str">
        <f>$M$3</f>
        <v>NHS Golden Jubilee</v>
      </c>
      <c r="B45" s="560" t="str">
        <f>$L$3</f>
        <v>nhs_19</v>
      </c>
      <c r="C45" s="560" t="str">
        <f>$M$4</f>
        <v>FINANCIAL PLAN 2021-22</v>
      </c>
      <c r="D45" s="560" t="str">
        <f>$N$24</f>
        <v>2021-22</v>
      </c>
      <c r="E45" s="418" t="s">
        <v>300</v>
      </c>
      <c r="F45" s="402">
        <v>2</v>
      </c>
      <c r="G45" s="401" t="str">
        <f t="shared" si="15"/>
        <v>Brought Forward Pressures</v>
      </c>
      <c r="H45" s="15" t="str">
        <f t="shared" si="13"/>
        <v xml:space="preserve">Ongoing Recurring Deficit </v>
      </c>
      <c r="I45" s="405" t="s">
        <v>246</v>
      </c>
      <c r="J45" s="405" t="s">
        <v>253</v>
      </c>
      <c r="K45" s="554"/>
      <c r="L45" s="561"/>
      <c r="M45" s="594" t="s">
        <v>207</v>
      </c>
      <c r="N45" s="561">
        <v>0</v>
      </c>
      <c r="O45" s="661"/>
      <c r="P45" s="660">
        <f t="shared" ref="P45" si="16">SUM(N45:O45)</f>
        <v>0</v>
      </c>
      <c r="Q45" s="562"/>
      <c r="R45" s="168"/>
      <c r="S45" s="455" t="s">
        <v>436</v>
      </c>
      <c r="T45" s="266"/>
      <c r="U45" s="266"/>
      <c r="V45" s="266"/>
      <c r="W45" s="266"/>
      <c r="X45" s="266"/>
      <c r="Y45" s="266"/>
      <c r="Z45" s="94"/>
    </row>
    <row r="46" spans="1:37" s="92" customFormat="1" ht="15" customHeight="1" x14ac:dyDescent="0.2">
      <c r="A46" s="397" t="str">
        <f t="shared" si="9"/>
        <v>NHS Golden Jubilee</v>
      </c>
      <c r="B46" s="397" t="str">
        <f t="shared" si="8"/>
        <v>nhs_19</v>
      </c>
      <c r="C46" s="397" t="str">
        <f t="shared" si="10"/>
        <v>FINANCIAL PLAN 2021-22</v>
      </c>
      <c r="D46" s="397" t="str">
        <f t="shared" si="11"/>
        <v>2021-22</v>
      </c>
      <c r="E46" s="418" t="s">
        <v>300</v>
      </c>
      <c r="F46" s="402">
        <v>2</v>
      </c>
      <c r="G46" s="401" t="str">
        <f t="shared" si="15"/>
        <v>Brought Forward Pressures</v>
      </c>
      <c r="H46" s="15" t="str">
        <f t="shared" si="13"/>
        <v>- C/fwd CRES/LRP</v>
      </c>
      <c r="I46" s="405" t="s">
        <v>246</v>
      </c>
      <c r="J46" s="405" t="s">
        <v>253</v>
      </c>
      <c r="K46" s="260"/>
      <c r="L46" s="561"/>
      <c r="M46" s="594" t="s">
        <v>181</v>
      </c>
      <c r="N46" s="561">
        <v>1995</v>
      </c>
      <c r="O46" s="561"/>
      <c r="P46" s="660">
        <f t="shared" ref="P46:P51" si="17">SUM(N46:O46)</f>
        <v>1995</v>
      </c>
      <c r="Q46" s="562" t="s">
        <v>489</v>
      </c>
      <c r="R46" s="168"/>
      <c r="T46" s="266"/>
      <c r="U46" s="266"/>
      <c r="V46" s="266"/>
      <c r="W46" s="266"/>
      <c r="X46" s="266"/>
      <c r="Y46" s="266"/>
      <c r="Z46" s="94"/>
    </row>
    <row r="47" spans="1:37" s="92" customFormat="1" x14ac:dyDescent="0.2">
      <c r="A47" s="397" t="str">
        <f t="shared" si="9"/>
        <v>NHS Golden Jubilee</v>
      </c>
      <c r="B47" s="397" t="str">
        <f t="shared" si="8"/>
        <v>nhs_19</v>
      </c>
      <c r="C47" s="397" t="str">
        <f t="shared" si="10"/>
        <v>FINANCIAL PLAN 2021-22</v>
      </c>
      <c r="D47" s="397" t="str">
        <f t="shared" si="11"/>
        <v>2021-22</v>
      </c>
      <c r="E47" s="418" t="s">
        <v>300</v>
      </c>
      <c r="F47" s="402">
        <v>2</v>
      </c>
      <c r="G47" s="401" t="str">
        <f t="shared" si="15"/>
        <v>Brought Forward Pressures</v>
      </c>
      <c r="H47" s="15" t="str">
        <f t="shared" si="13"/>
        <v xml:space="preserve">- Medical Staffing </v>
      </c>
      <c r="I47" s="405" t="s">
        <v>246</v>
      </c>
      <c r="J47" s="405" t="s">
        <v>253</v>
      </c>
      <c r="K47" s="260"/>
      <c r="L47" s="428"/>
      <c r="M47" s="431" t="s">
        <v>182</v>
      </c>
      <c r="N47" s="428">
        <v>0</v>
      </c>
      <c r="O47" s="428">
        <v>0</v>
      </c>
      <c r="P47" s="658">
        <f t="shared" si="17"/>
        <v>0</v>
      </c>
      <c r="Q47" s="541"/>
      <c r="R47" s="168"/>
      <c r="S47" s="455"/>
      <c r="T47" s="266"/>
      <c r="U47" s="266"/>
      <c r="V47" s="266"/>
      <c r="W47" s="266"/>
      <c r="X47" s="266"/>
      <c r="Y47" s="266"/>
      <c r="Z47" s="94"/>
    </row>
    <row r="48" spans="1:37" s="92" customFormat="1" x14ac:dyDescent="0.2">
      <c r="A48" s="397" t="str">
        <f t="shared" si="9"/>
        <v>NHS Golden Jubilee</v>
      </c>
      <c r="B48" s="397" t="str">
        <f t="shared" si="8"/>
        <v>nhs_19</v>
      </c>
      <c r="C48" s="397" t="str">
        <f t="shared" si="10"/>
        <v>FINANCIAL PLAN 2021-22</v>
      </c>
      <c r="D48" s="397" t="str">
        <f t="shared" si="11"/>
        <v>2021-22</v>
      </c>
      <c r="E48" s="418" t="s">
        <v>300</v>
      </c>
      <c r="F48" s="402">
        <v>2</v>
      </c>
      <c r="G48" s="401" t="str">
        <f t="shared" si="15"/>
        <v>Brought Forward Pressures</v>
      </c>
      <c r="H48" s="15" t="str">
        <f t="shared" si="13"/>
        <v>- Nursing</v>
      </c>
      <c r="I48" s="405" t="s">
        <v>246</v>
      </c>
      <c r="J48" s="405" t="s">
        <v>253</v>
      </c>
      <c r="K48" s="260"/>
      <c r="L48" s="428"/>
      <c r="M48" s="431" t="s">
        <v>183</v>
      </c>
      <c r="N48" s="428">
        <v>0</v>
      </c>
      <c r="O48" s="428">
        <v>0</v>
      </c>
      <c r="P48" s="658">
        <f t="shared" si="17"/>
        <v>0</v>
      </c>
      <c r="Q48" s="541"/>
      <c r="R48" s="168"/>
      <c r="S48" s="455"/>
      <c r="T48" s="266"/>
      <c r="U48" s="266"/>
      <c r="V48" s="266"/>
      <c r="W48" s="266"/>
      <c r="X48" s="266"/>
      <c r="Y48" s="266"/>
      <c r="Z48" s="94"/>
    </row>
    <row r="49" spans="1:26" s="92" customFormat="1" ht="15" customHeight="1" x14ac:dyDescent="0.2">
      <c r="A49" s="397" t="str">
        <f t="shared" si="9"/>
        <v>NHS Golden Jubilee</v>
      </c>
      <c r="B49" s="397" t="str">
        <f t="shared" si="8"/>
        <v>nhs_19</v>
      </c>
      <c r="C49" s="397" t="str">
        <f t="shared" si="10"/>
        <v>FINANCIAL PLAN 2021-22</v>
      </c>
      <c r="D49" s="397" t="str">
        <f t="shared" si="11"/>
        <v>2021-22</v>
      </c>
      <c r="E49" s="418" t="s">
        <v>300</v>
      </c>
      <c r="F49" s="402">
        <v>2</v>
      </c>
      <c r="G49" s="401" t="str">
        <f t="shared" si="15"/>
        <v>Brought Forward Pressures</v>
      </c>
      <c r="H49" s="15" t="str">
        <f t="shared" si="13"/>
        <v>- Prescribing - FHS</v>
      </c>
      <c r="I49" s="405" t="s">
        <v>246</v>
      </c>
      <c r="J49" s="405" t="s">
        <v>253</v>
      </c>
      <c r="K49" s="260"/>
      <c r="L49" s="428"/>
      <c r="M49" s="685" t="s">
        <v>476</v>
      </c>
      <c r="N49" s="428">
        <v>0</v>
      </c>
      <c r="O49" s="428">
        <v>0</v>
      </c>
      <c r="P49" s="658">
        <f t="shared" si="17"/>
        <v>0</v>
      </c>
      <c r="Q49" s="541"/>
      <c r="R49" s="168"/>
      <c r="S49" s="455"/>
      <c r="T49" s="266"/>
      <c r="U49" s="266"/>
      <c r="V49" s="266"/>
      <c r="W49" s="266"/>
      <c r="X49" s="266"/>
      <c r="Y49" s="266"/>
      <c r="Z49" s="94"/>
    </row>
    <row r="50" spans="1:26" s="92" customFormat="1" ht="15" customHeight="1" x14ac:dyDescent="0.2">
      <c r="A50" s="397" t="str">
        <f t="shared" si="9"/>
        <v>NHS Golden Jubilee</v>
      </c>
      <c r="B50" s="397" t="str">
        <f t="shared" si="8"/>
        <v>nhs_19</v>
      </c>
      <c r="C50" s="397" t="str">
        <f t="shared" si="10"/>
        <v>FINANCIAL PLAN 2021-22</v>
      </c>
      <c r="D50" s="397" t="str">
        <f t="shared" si="11"/>
        <v>2021-22</v>
      </c>
      <c r="E50" s="418" t="s">
        <v>300</v>
      </c>
      <c r="F50" s="402">
        <v>2</v>
      </c>
      <c r="G50" s="401" t="str">
        <f t="shared" si="15"/>
        <v>Brought Forward Pressures</v>
      </c>
      <c r="H50" s="15" t="str">
        <f t="shared" si="13"/>
        <v>- Prescribing - Secondary Care</v>
      </c>
      <c r="I50" s="405" t="s">
        <v>246</v>
      </c>
      <c r="J50" s="405" t="s">
        <v>253</v>
      </c>
      <c r="K50" s="260"/>
      <c r="L50" s="428"/>
      <c r="M50" s="431" t="s">
        <v>184</v>
      </c>
      <c r="N50" s="428">
        <v>0</v>
      </c>
      <c r="O50" s="428">
        <v>0</v>
      </c>
      <c r="P50" s="658">
        <f t="shared" si="17"/>
        <v>0</v>
      </c>
      <c r="Q50" s="541"/>
      <c r="R50" s="168"/>
      <c r="S50" s="455"/>
      <c r="T50" s="266"/>
      <c r="U50" s="266"/>
      <c r="V50" s="266"/>
      <c r="W50" s="266"/>
      <c r="X50" s="266"/>
      <c r="Y50" s="266"/>
      <c r="Z50" s="94"/>
    </row>
    <row r="51" spans="1:26" s="92" customFormat="1" ht="24.75" customHeight="1" x14ac:dyDescent="0.2">
      <c r="A51" s="397" t="str">
        <f t="shared" si="9"/>
        <v>NHS Golden Jubilee</v>
      </c>
      <c r="B51" s="397" t="str">
        <f t="shared" si="8"/>
        <v>nhs_19</v>
      </c>
      <c r="C51" s="397" t="str">
        <f t="shared" si="10"/>
        <v>FINANCIAL PLAN 2021-22</v>
      </c>
      <c r="D51" s="397" t="str">
        <f t="shared" si="11"/>
        <v>2021-22</v>
      </c>
      <c r="E51" s="418" t="s">
        <v>300</v>
      </c>
      <c r="F51" s="402">
        <v>2</v>
      </c>
      <c r="G51" s="401" t="str">
        <f t="shared" si="15"/>
        <v>Brought Forward Pressures</v>
      </c>
      <c r="H51" s="15" t="str">
        <f t="shared" si="13"/>
        <v>- Other Pressures</v>
      </c>
      <c r="I51" s="405" t="s">
        <v>246</v>
      </c>
      <c r="J51" s="405" t="s">
        <v>253</v>
      </c>
      <c r="K51" s="260"/>
      <c r="L51" s="428"/>
      <c r="M51" s="211" t="s">
        <v>185</v>
      </c>
      <c r="N51" s="428">
        <v>0</v>
      </c>
      <c r="O51" s="428">
        <v>0</v>
      </c>
      <c r="P51" s="658">
        <f t="shared" si="17"/>
        <v>0</v>
      </c>
      <c r="Q51" s="541"/>
      <c r="R51" s="168"/>
      <c r="S51" s="455"/>
      <c r="T51" s="266"/>
      <c r="U51" s="266"/>
      <c r="V51" s="266"/>
      <c r="W51" s="266"/>
      <c r="X51" s="266"/>
      <c r="Y51" s="266"/>
      <c r="Z51" s="94"/>
    </row>
    <row r="52" spans="1:26" s="92" customFormat="1" ht="15" customHeight="1" x14ac:dyDescent="0.2">
      <c r="A52" s="397" t="str">
        <f t="shared" si="9"/>
        <v>NHS Golden Jubilee</v>
      </c>
      <c r="B52" s="397" t="str">
        <f t="shared" si="8"/>
        <v>nhs_19</v>
      </c>
      <c r="C52" s="397" t="str">
        <f t="shared" si="10"/>
        <v>FINANCIAL PLAN 2021-22</v>
      </c>
      <c r="D52" s="397" t="str">
        <f t="shared" si="11"/>
        <v>2021-22</v>
      </c>
      <c r="E52" s="418" t="s">
        <v>300</v>
      </c>
      <c r="F52" s="402">
        <v>2</v>
      </c>
      <c r="G52" s="662" t="str">
        <f>$M$44</f>
        <v>Brought Forward Pressures</v>
      </c>
      <c r="H52" s="93" t="str">
        <f t="shared" si="13"/>
        <v xml:space="preserve">Total Brought forward pressures </v>
      </c>
      <c r="I52" s="95" t="s">
        <v>247</v>
      </c>
      <c r="J52" s="95" t="s">
        <v>9</v>
      </c>
      <c r="K52" s="260"/>
      <c r="L52" s="671">
        <f>SUM(L47:L51)</f>
        <v>0</v>
      </c>
      <c r="M52" s="672" t="s">
        <v>463</v>
      </c>
      <c r="N52" s="673">
        <f>SUM(N44:N51)</f>
        <v>1995</v>
      </c>
      <c r="O52" s="673">
        <f t="shared" ref="O52:P52" si="18">SUM(O44:O51)</f>
        <v>0</v>
      </c>
      <c r="P52" s="674">
        <f t="shared" si="18"/>
        <v>1995</v>
      </c>
      <c r="Q52" s="670"/>
      <c r="R52" s="168"/>
      <c r="S52" s="455"/>
      <c r="T52" s="266"/>
      <c r="U52" s="266"/>
      <c r="V52" s="266"/>
      <c r="W52" s="266"/>
      <c r="X52" s="266"/>
      <c r="Y52" s="266"/>
      <c r="Z52" s="94"/>
    </row>
    <row r="53" spans="1:26" s="92" customFormat="1" ht="15" customHeight="1" x14ac:dyDescent="0.2">
      <c r="A53" s="397" t="str">
        <f t="shared" si="9"/>
        <v>NHS Golden Jubilee</v>
      </c>
      <c r="B53" s="397" t="str">
        <f t="shared" si="8"/>
        <v>nhs_19</v>
      </c>
      <c r="C53" s="397" t="str">
        <f t="shared" si="10"/>
        <v>FINANCIAL PLAN 2021-22</v>
      </c>
      <c r="D53" s="397" t="str">
        <f t="shared" si="11"/>
        <v>2021-22</v>
      </c>
      <c r="E53" s="418" t="s">
        <v>300</v>
      </c>
      <c r="F53" s="402">
        <v>3</v>
      </c>
      <c r="G53" s="401" t="str">
        <f>$M$53</f>
        <v>In Year Pressures / Growth</v>
      </c>
      <c r="H53" s="15" t="str">
        <f t="shared" si="13"/>
        <v>In Year Pressures / Growth</v>
      </c>
      <c r="I53" s="405" t="s">
        <v>246</v>
      </c>
      <c r="J53" s="405" t="s">
        <v>253</v>
      </c>
      <c r="K53" s="260"/>
      <c r="L53" s="211"/>
      <c r="M53" s="663" t="s">
        <v>186</v>
      </c>
      <c r="N53" s="160"/>
      <c r="O53" s="160"/>
      <c r="P53" s="658"/>
      <c r="Q53" s="433"/>
      <c r="R53" s="168"/>
      <c r="S53" s="455"/>
      <c r="T53" s="266"/>
      <c r="U53" s="266"/>
      <c r="V53" s="266"/>
      <c r="W53" s="266"/>
      <c r="X53" s="266"/>
      <c r="Y53" s="266"/>
      <c r="Z53" s="94"/>
    </row>
    <row r="54" spans="1:26" s="92" customFormat="1" ht="15" customHeight="1" x14ac:dyDescent="0.2">
      <c r="A54" s="397" t="str">
        <f t="shared" si="9"/>
        <v>NHS Golden Jubilee</v>
      </c>
      <c r="B54" s="397" t="str">
        <f t="shared" si="8"/>
        <v>nhs_19</v>
      </c>
      <c r="C54" s="397" t="str">
        <f t="shared" si="10"/>
        <v>FINANCIAL PLAN 2021-22</v>
      </c>
      <c r="D54" s="397" t="str">
        <f t="shared" si="11"/>
        <v>2021-22</v>
      </c>
      <c r="E54" s="418" t="s">
        <v>300</v>
      </c>
      <c r="F54" s="402">
        <v>3</v>
      </c>
      <c r="G54" s="401" t="str">
        <f t="shared" ref="G54:G59" si="19">$M$53</f>
        <v>In Year Pressures / Growth</v>
      </c>
      <c r="H54" s="15" t="str">
        <f t="shared" si="13"/>
        <v>Pay Uplift - AFC &amp; Exec</v>
      </c>
      <c r="I54" s="405" t="s">
        <v>246</v>
      </c>
      <c r="J54" s="405" t="s">
        <v>253</v>
      </c>
      <c r="K54" s="260"/>
      <c r="L54" s="430"/>
      <c r="M54" s="431" t="s">
        <v>187</v>
      </c>
      <c r="N54" s="428">
        <v>435</v>
      </c>
      <c r="O54" s="429">
        <v>0</v>
      </c>
      <c r="P54" s="658">
        <f t="shared" ref="P54:P59" si="20">SUM(N54:O54)</f>
        <v>435</v>
      </c>
      <c r="Q54" s="541" t="s">
        <v>490</v>
      </c>
      <c r="R54" s="168"/>
      <c r="S54" s="455" t="s">
        <v>436</v>
      </c>
      <c r="T54" s="266"/>
      <c r="U54" s="266"/>
      <c r="V54" s="266"/>
      <c r="W54" s="266"/>
      <c r="X54" s="266"/>
      <c r="Y54" s="266"/>
      <c r="Z54" s="94"/>
    </row>
    <row r="55" spans="1:26" s="92" customFormat="1" ht="15" customHeight="1" x14ac:dyDescent="0.2">
      <c r="A55" s="397" t="str">
        <f t="shared" si="9"/>
        <v>NHS Golden Jubilee</v>
      </c>
      <c r="B55" s="397" t="str">
        <f t="shared" si="8"/>
        <v>nhs_19</v>
      </c>
      <c r="C55" s="397" t="str">
        <f t="shared" si="10"/>
        <v>FINANCIAL PLAN 2021-22</v>
      </c>
      <c r="D55" s="397" t="str">
        <f t="shared" si="11"/>
        <v>2021-22</v>
      </c>
      <c r="E55" s="418" t="s">
        <v>300</v>
      </c>
      <c r="F55" s="402">
        <v>3</v>
      </c>
      <c r="G55" s="401" t="str">
        <f t="shared" si="19"/>
        <v>In Year Pressures / Growth</v>
      </c>
      <c r="H55" s="15" t="str">
        <f t="shared" si="13"/>
        <v>Pay Uplift - Medical &amp; Dental Staff</v>
      </c>
      <c r="I55" s="405" t="s">
        <v>246</v>
      </c>
      <c r="J55" s="405" t="s">
        <v>253</v>
      </c>
      <c r="K55" s="260"/>
      <c r="L55" s="430"/>
      <c r="M55" s="211" t="s">
        <v>188</v>
      </c>
      <c r="N55" s="428">
        <v>0</v>
      </c>
      <c r="O55" s="429">
        <v>0</v>
      </c>
      <c r="P55" s="658">
        <f t="shared" si="20"/>
        <v>0</v>
      </c>
      <c r="Q55" s="541"/>
      <c r="R55" s="168"/>
      <c r="S55" s="455"/>
      <c r="T55" s="266"/>
      <c r="U55" s="266"/>
      <c r="V55" s="266"/>
      <c r="W55" s="266"/>
      <c r="X55" s="266"/>
      <c r="Y55" s="266"/>
      <c r="Z55" s="94"/>
    </row>
    <row r="56" spans="1:26" s="92" customFormat="1" ht="15" customHeight="1" x14ac:dyDescent="0.2">
      <c r="A56" s="397" t="str">
        <f t="shared" si="9"/>
        <v>NHS Golden Jubilee</v>
      </c>
      <c r="B56" s="397" t="str">
        <f t="shared" si="8"/>
        <v>nhs_19</v>
      </c>
      <c r="C56" s="397" t="str">
        <f t="shared" si="10"/>
        <v>FINANCIAL PLAN 2021-22</v>
      </c>
      <c r="D56" s="397" t="str">
        <f t="shared" si="11"/>
        <v>2021-22</v>
      </c>
      <c r="E56" s="418" t="s">
        <v>300</v>
      </c>
      <c r="F56" s="402">
        <v>3</v>
      </c>
      <c r="G56" s="401" t="str">
        <f t="shared" si="19"/>
        <v>In Year Pressures / Growth</v>
      </c>
      <c r="H56" s="15" t="str">
        <f t="shared" si="13"/>
        <v>Pay Uplift - Supplementary Staffing</v>
      </c>
      <c r="I56" s="405" t="s">
        <v>246</v>
      </c>
      <c r="J56" s="405" t="s">
        <v>253</v>
      </c>
      <c r="K56" s="260"/>
      <c r="L56" s="430"/>
      <c r="M56" s="211" t="s">
        <v>189</v>
      </c>
      <c r="N56" s="428">
        <v>0</v>
      </c>
      <c r="O56" s="429">
        <v>0</v>
      </c>
      <c r="P56" s="658">
        <f t="shared" si="20"/>
        <v>0</v>
      </c>
      <c r="Q56" s="541"/>
      <c r="R56" s="168"/>
      <c r="S56" s="455"/>
      <c r="T56" s="266"/>
      <c r="U56" s="266"/>
      <c r="V56" s="266"/>
      <c r="W56" s="266"/>
      <c r="X56" s="266"/>
      <c r="Y56" s="266"/>
      <c r="Z56" s="94"/>
    </row>
    <row r="57" spans="1:26" s="92" customFormat="1" ht="15" customHeight="1" x14ac:dyDescent="0.2">
      <c r="A57" s="397" t="str">
        <f t="shared" si="9"/>
        <v>NHS Golden Jubilee</v>
      </c>
      <c r="B57" s="397" t="str">
        <f t="shared" si="8"/>
        <v>nhs_19</v>
      </c>
      <c r="C57" s="397" t="str">
        <f t="shared" si="10"/>
        <v>FINANCIAL PLAN 2021-22</v>
      </c>
      <c r="D57" s="397" t="str">
        <f t="shared" si="11"/>
        <v>2021-22</v>
      </c>
      <c r="E57" s="418" t="s">
        <v>300</v>
      </c>
      <c r="F57" s="402">
        <v>3</v>
      </c>
      <c r="G57" s="401" t="str">
        <f t="shared" si="19"/>
        <v>In Year Pressures / Growth</v>
      </c>
      <c r="H57" s="15" t="str">
        <f t="shared" si="13"/>
        <v>Incremental pressures</v>
      </c>
      <c r="I57" s="405" t="s">
        <v>246</v>
      </c>
      <c r="J57" s="405" t="s">
        <v>253</v>
      </c>
      <c r="K57" s="260"/>
      <c r="L57" s="430"/>
      <c r="M57" s="211" t="s">
        <v>469</v>
      </c>
      <c r="N57" s="428">
        <v>0</v>
      </c>
      <c r="O57" s="429">
        <v>0</v>
      </c>
      <c r="P57" s="658">
        <f t="shared" si="20"/>
        <v>0</v>
      </c>
      <c r="Q57" s="541"/>
      <c r="R57" s="168"/>
      <c r="S57" s="455"/>
      <c r="T57" s="266"/>
      <c r="U57" s="266"/>
      <c r="V57" s="266"/>
      <c r="W57" s="266"/>
      <c r="X57" s="266"/>
      <c r="Y57" s="266"/>
      <c r="Z57" s="94"/>
    </row>
    <row r="58" spans="1:26" s="92" customFormat="1" ht="15" customHeight="1" x14ac:dyDescent="0.2">
      <c r="A58" s="397" t="str">
        <f t="shared" si="9"/>
        <v>NHS Golden Jubilee</v>
      </c>
      <c r="B58" s="397" t="str">
        <f t="shared" si="8"/>
        <v>nhs_19</v>
      </c>
      <c r="C58" s="397" t="str">
        <f t="shared" si="10"/>
        <v>FINANCIAL PLAN 2021-22</v>
      </c>
      <c r="D58" s="397" t="str">
        <f t="shared" si="11"/>
        <v>2021-22</v>
      </c>
      <c r="E58" s="418" t="s">
        <v>300</v>
      </c>
      <c r="F58" s="402">
        <v>3</v>
      </c>
      <c r="G58" s="401" t="str">
        <f t="shared" si="19"/>
        <v>In Year Pressures / Growth</v>
      </c>
      <c r="H58" s="15" t="str">
        <f t="shared" si="13"/>
        <v>Consultants contract (including discretionary points)</v>
      </c>
      <c r="I58" s="405" t="s">
        <v>246</v>
      </c>
      <c r="J58" s="405" t="s">
        <v>253</v>
      </c>
      <c r="K58" s="260"/>
      <c r="L58" s="430"/>
      <c r="M58" s="211" t="s">
        <v>190</v>
      </c>
      <c r="N58" s="428">
        <v>0</v>
      </c>
      <c r="O58" s="429">
        <v>0</v>
      </c>
      <c r="P58" s="658">
        <f t="shared" si="20"/>
        <v>0</v>
      </c>
      <c r="Q58" s="541"/>
      <c r="R58" s="168"/>
      <c r="S58" s="455"/>
      <c r="T58" s="266"/>
      <c r="U58" s="266"/>
      <c r="V58" s="266"/>
      <c r="W58" s="266"/>
      <c r="X58" s="266"/>
      <c r="Y58" s="266"/>
      <c r="Z58" s="94"/>
    </row>
    <row r="59" spans="1:26" s="92" customFormat="1" ht="51" x14ac:dyDescent="0.2">
      <c r="A59" s="397" t="str">
        <f t="shared" si="9"/>
        <v>NHS Golden Jubilee</v>
      </c>
      <c r="B59" s="397" t="str">
        <f t="shared" ref="B59:B84" si="21">$L$3</f>
        <v>nhs_19</v>
      </c>
      <c r="C59" s="397" t="str">
        <f t="shared" si="10"/>
        <v>FINANCIAL PLAN 2021-22</v>
      </c>
      <c r="D59" s="397" t="str">
        <f t="shared" si="11"/>
        <v>2021-22</v>
      </c>
      <c r="E59" s="418" t="s">
        <v>300</v>
      </c>
      <c r="F59" s="402">
        <v>3</v>
      </c>
      <c r="G59" s="401" t="str">
        <f t="shared" si="19"/>
        <v>In Year Pressures / Growth</v>
      </c>
      <c r="H59" s="15" t="str">
        <f t="shared" si="13"/>
        <v xml:space="preserve">Other Pay </v>
      </c>
      <c r="I59" s="405" t="s">
        <v>246</v>
      </c>
      <c r="J59" s="405" t="s">
        <v>253</v>
      </c>
      <c r="K59" s="260"/>
      <c r="L59" s="430"/>
      <c r="M59" s="211" t="s">
        <v>470</v>
      </c>
      <c r="N59" s="428">
        <f>6250+1858+1700+3000</f>
        <v>12808</v>
      </c>
      <c r="O59" s="429">
        <v>1039</v>
      </c>
      <c r="P59" s="658">
        <f t="shared" si="20"/>
        <v>13847</v>
      </c>
      <c r="Q59" s="541" t="s">
        <v>519</v>
      </c>
      <c r="R59" s="168"/>
      <c r="S59" s="455"/>
      <c r="T59" s="266"/>
      <c r="U59" s="266"/>
      <c r="V59" s="266"/>
      <c r="W59" s="266"/>
      <c r="X59" s="266"/>
      <c r="Y59" s="266"/>
      <c r="Z59" s="94"/>
    </row>
    <row r="60" spans="1:26" s="92" customFormat="1" ht="15" customHeight="1" x14ac:dyDescent="0.2">
      <c r="A60" s="397" t="str">
        <f t="shared" si="9"/>
        <v>NHS Golden Jubilee</v>
      </c>
      <c r="B60" s="397" t="str">
        <f t="shared" si="21"/>
        <v>nhs_19</v>
      </c>
      <c r="C60" s="397" t="str">
        <f t="shared" si="10"/>
        <v>FINANCIAL PLAN 2021-22</v>
      </c>
      <c r="D60" s="397" t="str">
        <f t="shared" si="11"/>
        <v>2021-22</v>
      </c>
      <c r="E60" s="418" t="s">
        <v>300</v>
      </c>
      <c r="F60" s="402"/>
      <c r="H60" s="15" t="str">
        <f t="shared" si="13"/>
        <v xml:space="preserve">Total in-year pay pressures </v>
      </c>
      <c r="I60" s="405" t="s">
        <v>246</v>
      </c>
      <c r="J60" s="405" t="s">
        <v>253</v>
      </c>
      <c r="K60" s="260"/>
      <c r="L60" s="667">
        <f>SUM(L53:L59)</f>
        <v>0</v>
      </c>
      <c r="M60" s="668" t="s">
        <v>464</v>
      </c>
      <c r="N60" s="667">
        <f>SUM(N53:N59)</f>
        <v>13243</v>
      </c>
      <c r="O60" s="667">
        <f t="shared" ref="O60:P60" si="22">SUM(O53:O59)</f>
        <v>1039</v>
      </c>
      <c r="P60" s="669">
        <f t="shared" si="22"/>
        <v>14282</v>
      </c>
      <c r="Q60" s="670"/>
      <c r="R60" s="168"/>
      <c r="S60" s="455"/>
      <c r="T60" s="266"/>
      <c r="U60" s="266"/>
      <c r="V60" s="266"/>
      <c r="W60" s="266"/>
      <c r="X60" s="266"/>
      <c r="Y60" s="266"/>
      <c r="Z60" s="94"/>
    </row>
    <row r="61" spans="1:26" s="92" customFormat="1" ht="15" customHeight="1" x14ac:dyDescent="0.2">
      <c r="A61" s="397" t="str">
        <f t="shared" si="9"/>
        <v>NHS Golden Jubilee</v>
      </c>
      <c r="B61" s="397" t="str">
        <f t="shared" si="21"/>
        <v>nhs_19</v>
      </c>
      <c r="C61" s="397" t="str">
        <f t="shared" si="10"/>
        <v>FINANCIAL PLAN 2021-22</v>
      </c>
      <c r="D61" s="397" t="str">
        <f t="shared" si="11"/>
        <v>2021-22</v>
      </c>
      <c r="E61" s="418" t="s">
        <v>300</v>
      </c>
      <c r="F61" s="402">
        <v>4</v>
      </c>
      <c r="G61" s="401" t="str">
        <f>$M$61</f>
        <v>Non Pay</v>
      </c>
      <c r="H61" s="15" t="str">
        <f t="shared" si="13"/>
        <v>Non Pay</v>
      </c>
      <c r="I61" s="405" t="s">
        <v>246</v>
      </c>
      <c r="J61" s="405" t="s">
        <v>253</v>
      </c>
      <c r="K61" s="260"/>
      <c r="L61" s="211"/>
      <c r="M61" s="663" t="s">
        <v>191</v>
      </c>
      <c r="N61" s="666"/>
      <c r="O61" s="666"/>
      <c r="P61" s="658"/>
      <c r="Q61" s="433"/>
      <c r="R61" s="168"/>
      <c r="S61" s="455"/>
      <c r="T61" s="266"/>
      <c r="U61" s="266"/>
      <c r="V61" s="266"/>
      <c r="W61" s="266"/>
      <c r="X61" s="266"/>
      <c r="Y61" s="266"/>
      <c r="Z61" s="94"/>
    </row>
    <row r="62" spans="1:26" s="92" customFormat="1" ht="25.5" x14ac:dyDescent="0.2">
      <c r="A62" s="397" t="str">
        <f t="shared" si="9"/>
        <v>NHS Golden Jubilee</v>
      </c>
      <c r="B62" s="397" t="str">
        <f t="shared" si="21"/>
        <v>nhs_19</v>
      </c>
      <c r="C62" s="397" t="str">
        <f t="shared" si="10"/>
        <v>FINANCIAL PLAN 2021-22</v>
      </c>
      <c r="D62" s="397" t="str">
        <f t="shared" si="11"/>
        <v>2021-22</v>
      </c>
      <c r="E62" s="418" t="s">
        <v>300</v>
      </c>
      <c r="F62" s="402">
        <v>4</v>
      </c>
      <c r="G62" s="401" t="str">
        <f t="shared" ref="G62:G68" si="23">$M$61</f>
        <v>Non Pay</v>
      </c>
      <c r="H62" s="15" t="str">
        <f t="shared" si="13"/>
        <v>Non-pay inflation</v>
      </c>
      <c r="I62" s="405" t="s">
        <v>246</v>
      </c>
      <c r="J62" s="405" t="s">
        <v>253</v>
      </c>
      <c r="K62" s="260"/>
      <c r="L62" s="430"/>
      <c r="M62" s="431" t="s">
        <v>192</v>
      </c>
      <c r="N62" s="428">
        <v>871</v>
      </c>
      <c r="O62" s="429">
        <v>0</v>
      </c>
      <c r="P62" s="658">
        <f>SUM(N62:O62)</f>
        <v>871</v>
      </c>
      <c r="Q62" s="541" t="s">
        <v>491</v>
      </c>
      <c r="R62" s="168"/>
      <c r="S62" s="455" t="s">
        <v>436</v>
      </c>
      <c r="T62" s="266"/>
      <c r="U62" s="266"/>
      <c r="V62" s="266"/>
      <c r="W62" s="266"/>
      <c r="X62" s="266"/>
      <c r="Y62" s="266"/>
      <c r="Z62" s="94"/>
    </row>
    <row r="63" spans="1:26" s="92" customFormat="1" ht="15" customHeight="1" x14ac:dyDescent="0.2">
      <c r="A63" s="397" t="str">
        <f t="shared" si="9"/>
        <v>NHS Golden Jubilee</v>
      </c>
      <c r="B63" s="397" t="str">
        <f t="shared" si="21"/>
        <v>nhs_19</v>
      </c>
      <c r="C63" s="397" t="str">
        <f t="shared" si="10"/>
        <v>FINANCIAL PLAN 2021-22</v>
      </c>
      <c r="D63" s="397" t="str">
        <f t="shared" si="11"/>
        <v>2021-22</v>
      </c>
      <c r="E63" s="418" t="s">
        <v>300</v>
      </c>
      <c r="F63" s="402">
        <v>4</v>
      </c>
      <c r="G63" s="401" t="str">
        <f t="shared" si="23"/>
        <v>Non Pay</v>
      </c>
      <c r="H63" s="15" t="str">
        <f t="shared" si="13"/>
        <v>Prescribing - FHS</v>
      </c>
      <c r="I63" s="405" t="s">
        <v>246</v>
      </c>
      <c r="J63" s="405" t="s">
        <v>253</v>
      </c>
      <c r="K63" s="260"/>
      <c r="L63" s="430"/>
      <c r="M63" s="431" t="s">
        <v>477</v>
      </c>
      <c r="N63" s="428">
        <v>0</v>
      </c>
      <c r="O63" s="429">
        <v>0</v>
      </c>
      <c r="P63" s="658">
        <f t="shared" ref="P63:P68" si="24">SUM(N63:O63)</f>
        <v>0</v>
      </c>
      <c r="Q63" s="541"/>
      <c r="R63" s="168"/>
      <c r="S63" s="455"/>
      <c r="T63" s="266"/>
      <c r="U63" s="266"/>
      <c r="V63" s="266"/>
      <c r="W63" s="266"/>
      <c r="X63" s="266"/>
      <c r="Y63" s="266"/>
      <c r="Z63" s="94"/>
    </row>
    <row r="64" spans="1:26" s="92" customFormat="1" ht="15" customHeight="1" x14ac:dyDescent="0.2">
      <c r="A64" s="397" t="str">
        <f t="shared" si="9"/>
        <v>NHS Golden Jubilee</v>
      </c>
      <c r="B64" s="397" t="str">
        <f t="shared" si="21"/>
        <v>nhs_19</v>
      </c>
      <c r="C64" s="397" t="str">
        <f t="shared" si="10"/>
        <v>FINANCIAL PLAN 2021-22</v>
      </c>
      <c r="D64" s="397" t="str">
        <f t="shared" si="11"/>
        <v>2021-22</v>
      </c>
      <c r="E64" s="418" t="s">
        <v>300</v>
      </c>
      <c r="F64" s="402">
        <v>4</v>
      </c>
      <c r="G64" s="401" t="str">
        <f t="shared" si="23"/>
        <v>Non Pay</v>
      </c>
      <c r="H64" s="15" t="str">
        <f t="shared" si="13"/>
        <v>Prescribing - Secondary care</v>
      </c>
      <c r="I64" s="405" t="s">
        <v>246</v>
      </c>
      <c r="J64" s="405" t="s">
        <v>253</v>
      </c>
      <c r="K64" s="260"/>
      <c r="L64" s="430"/>
      <c r="M64" s="431" t="s">
        <v>193</v>
      </c>
      <c r="N64" s="428">
        <v>0</v>
      </c>
      <c r="O64" s="429">
        <v>0</v>
      </c>
      <c r="P64" s="658">
        <f t="shared" si="24"/>
        <v>0</v>
      </c>
      <c r="Q64" s="541"/>
      <c r="R64" s="168"/>
      <c r="S64" s="455"/>
      <c r="T64" s="266"/>
      <c r="U64" s="266"/>
      <c r="V64" s="266"/>
      <c r="W64" s="266"/>
      <c r="X64" s="266"/>
      <c r="Y64" s="266"/>
      <c r="Z64" s="94"/>
    </row>
    <row r="65" spans="1:37" s="92" customFormat="1" ht="15" customHeight="1" x14ac:dyDescent="0.2">
      <c r="A65" s="397" t="str">
        <f t="shared" si="9"/>
        <v>NHS Golden Jubilee</v>
      </c>
      <c r="B65" s="397" t="str">
        <f t="shared" si="21"/>
        <v>nhs_19</v>
      </c>
      <c r="C65" s="397" t="str">
        <f t="shared" si="10"/>
        <v>FINANCIAL PLAN 2021-22</v>
      </c>
      <c r="D65" s="397" t="str">
        <f t="shared" si="11"/>
        <v>2021-22</v>
      </c>
      <c r="E65" s="418" t="s">
        <v>300</v>
      </c>
      <c r="F65" s="402">
        <v>4</v>
      </c>
      <c r="G65" s="401" t="str">
        <f t="shared" si="23"/>
        <v>Non Pay</v>
      </c>
      <c r="H65" s="15" t="str">
        <f t="shared" si="13"/>
        <v>Energy</v>
      </c>
      <c r="I65" s="405" t="s">
        <v>246</v>
      </c>
      <c r="J65" s="405" t="s">
        <v>253</v>
      </c>
      <c r="K65" s="260"/>
      <c r="L65" s="430"/>
      <c r="M65" s="431" t="s">
        <v>194</v>
      </c>
      <c r="N65" s="428">
        <v>0</v>
      </c>
      <c r="O65" s="429">
        <v>0</v>
      </c>
      <c r="P65" s="658">
        <f t="shared" si="24"/>
        <v>0</v>
      </c>
      <c r="Q65" s="541"/>
      <c r="R65" s="168"/>
      <c r="S65" s="455"/>
      <c r="T65" s="266"/>
      <c r="U65" s="266"/>
      <c r="V65" s="266"/>
      <c r="W65" s="266"/>
      <c r="X65" s="266"/>
      <c r="Y65" s="266"/>
      <c r="Z65" s="94"/>
    </row>
    <row r="66" spans="1:37" s="92" customFormat="1" ht="15" customHeight="1" x14ac:dyDescent="0.2">
      <c r="A66" s="397" t="str">
        <f t="shared" si="9"/>
        <v>NHS Golden Jubilee</v>
      </c>
      <c r="B66" s="397" t="str">
        <f t="shared" si="21"/>
        <v>nhs_19</v>
      </c>
      <c r="C66" s="397" t="str">
        <f t="shared" si="10"/>
        <v>FINANCIAL PLAN 2021-22</v>
      </c>
      <c r="D66" s="397" t="str">
        <f t="shared" si="11"/>
        <v>2021-22</v>
      </c>
      <c r="E66" s="418" t="s">
        <v>300</v>
      </c>
      <c r="F66" s="402">
        <v>4</v>
      </c>
      <c r="G66" s="401" t="str">
        <f t="shared" si="23"/>
        <v>Non Pay</v>
      </c>
      <c r="H66" s="15" t="str">
        <f t="shared" si="13"/>
        <v>Rates increases</v>
      </c>
      <c r="I66" s="405" t="s">
        <v>246</v>
      </c>
      <c r="J66" s="405" t="s">
        <v>253</v>
      </c>
      <c r="K66" s="260"/>
      <c r="L66" s="430"/>
      <c r="M66" s="431" t="s">
        <v>195</v>
      </c>
      <c r="N66" s="428">
        <v>0</v>
      </c>
      <c r="O66" s="429">
        <v>0</v>
      </c>
      <c r="P66" s="658">
        <f t="shared" si="24"/>
        <v>0</v>
      </c>
      <c r="Q66" s="541"/>
      <c r="R66" s="168"/>
      <c r="S66" s="455"/>
      <c r="T66" s="266"/>
      <c r="U66" s="266"/>
      <c r="V66" s="266"/>
      <c r="W66" s="266"/>
      <c r="X66" s="266"/>
      <c r="Y66" s="266"/>
      <c r="Z66" s="94"/>
    </row>
    <row r="67" spans="1:37" s="92" customFormat="1" ht="15" customHeight="1" x14ac:dyDescent="0.2">
      <c r="A67" s="397" t="str">
        <f t="shared" si="9"/>
        <v>NHS Golden Jubilee</v>
      </c>
      <c r="B67" s="397" t="str">
        <f t="shared" si="21"/>
        <v>nhs_19</v>
      </c>
      <c r="C67" s="397" t="str">
        <f t="shared" si="10"/>
        <v>FINANCIAL PLAN 2021-22</v>
      </c>
      <c r="D67" s="397" t="str">
        <f t="shared" si="11"/>
        <v>2021-22</v>
      </c>
      <c r="E67" s="418" t="s">
        <v>300</v>
      </c>
      <c r="F67" s="402">
        <v>4</v>
      </c>
      <c r="G67" s="401" t="str">
        <f t="shared" si="23"/>
        <v>Non Pay</v>
      </c>
      <c r="H67" s="15" t="str">
        <f t="shared" si="13"/>
        <v>Capital Charges</v>
      </c>
      <c r="I67" s="405" t="s">
        <v>246</v>
      </c>
      <c r="J67" s="405" t="s">
        <v>253</v>
      </c>
      <c r="K67" s="260"/>
      <c r="L67" s="430"/>
      <c r="M67" s="431" t="s">
        <v>196</v>
      </c>
      <c r="N67" s="428"/>
      <c r="O67" s="429">
        <v>0</v>
      </c>
      <c r="P67" s="658">
        <f t="shared" si="24"/>
        <v>0</v>
      </c>
      <c r="Q67" s="541"/>
      <c r="R67" s="168"/>
      <c r="S67" s="455"/>
      <c r="T67" s="266"/>
      <c r="U67" s="266"/>
      <c r="V67" s="266"/>
      <c r="W67" s="266"/>
      <c r="X67" s="266"/>
      <c r="Y67" s="266"/>
      <c r="Z67" s="94"/>
    </row>
    <row r="68" spans="1:37" s="92" customFormat="1" ht="63.75" x14ac:dyDescent="0.2">
      <c r="A68" s="397" t="str">
        <f t="shared" si="9"/>
        <v>NHS Golden Jubilee</v>
      </c>
      <c r="B68" s="397" t="str">
        <f t="shared" si="21"/>
        <v>nhs_19</v>
      </c>
      <c r="C68" s="397" t="str">
        <f t="shared" si="10"/>
        <v>FINANCIAL PLAN 2021-22</v>
      </c>
      <c r="D68" s="397" t="str">
        <f t="shared" si="11"/>
        <v>2021-22</v>
      </c>
      <c r="E68" s="418" t="s">
        <v>300</v>
      </c>
      <c r="F68" s="402">
        <v>4</v>
      </c>
      <c r="G68" s="401" t="str">
        <f t="shared" si="23"/>
        <v>Non Pay</v>
      </c>
      <c r="H68" s="15" t="str">
        <f t="shared" si="13"/>
        <v>Other Non Pay (add comment in box)</v>
      </c>
      <c r="I68" s="405" t="s">
        <v>246</v>
      </c>
      <c r="J68" s="405" t="s">
        <v>253</v>
      </c>
      <c r="K68" s="260"/>
      <c r="L68" s="430"/>
      <c r="M68" s="211" t="s">
        <v>197</v>
      </c>
      <c r="N68" s="428">
        <f>20751+1385+1781+300</f>
        <v>24217</v>
      </c>
      <c r="O68" s="429">
        <v>0</v>
      </c>
      <c r="P68" s="658">
        <f t="shared" si="24"/>
        <v>24217</v>
      </c>
      <c r="Q68" s="694" t="s">
        <v>520</v>
      </c>
      <c r="R68" s="168"/>
      <c r="S68" s="455"/>
      <c r="T68" s="266"/>
      <c r="U68" s="266"/>
      <c r="V68" s="266"/>
      <c r="W68" s="266"/>
      <c r="X68" s="266"/>
      <c r="Y68" s="266"/>
      <c r="Z68" s="94"/>
    </row>
    <row r="69" spans="1:37" s="92" customFormat="1" ht="15" customHeight="1" x14ac:dyDescent="0.2">
      <c r="A69" s="397" t="str">
        <f t="shared" si="9"/>
        <v>NHS Golden Jubilee</v>
      </c>
      <c r="B69" s="397" t="str">
        <f t="shared" si="21"/>
        <v>nhs_19</v>
      </c>
      <c r="C69" s="397" t="str">
        <f t="shared" si="10"/>
        <v>FINANCIAL PLAN 2021-22</v>
      </c>
      <c r="D69" s="397" t="str">
        <f t="shared" si="11"/>
        <v>2021-22</v>
      </c>
      <c r="E69" s="418" t="s">
        <v>300</v>
      </c>
      <c r="F69" s="402"/>
      <c r="H69" s="15" t="str">
        <f t="shared" si="13"/>
        <v xml:space="preserve">Total in-year non-pay pressures </v>
      </c>
      <c r="I69" s="405" t="s">
        <v>246</v>
      </c>
      <c r="J69" s="405" t="s">
        <v>253</v>
      </c>
      <c r="K69" s="260"/>
      <c r="L69" s="667">
        <f>SUM(L61:L68)</f>
        <v>0</v>
      </c>
      <c r="M69" s="668" t="s">
        <v>465</v>
      </c>
      <c r="N69" s="667">
        <f>SUM(N61:N68)</f>
        <v>25088</v>
      </c>
      <c r="O69" s="667">
        <f>SUM(O61:O68)</f>
        <v>0</v>
      </c>
      <c r="P69" s="669">
        <f>SUM(P61:P68)</f>
        <v>25088</v>
      </c>
      <c r="Q69" s="670"/>
      <c r="R69" s="168"/>
      <c r="S69" s="455"/>
      <c r="T69" s="266"/>
      <c r="U69" s="266"/>
      <c r="V69" s="266"/>
      <c r="W69" s="266"/>
      <c r="X69" s="266"/>
      <c r="Y69" s="266"/>
      <c r="Z69" s="94"/>
    </row>
    <row r="70" spans="1:37" s="92" customFormat="1" ht="15" customHeight="1" x14ac:dyDescent="0.2">
      <c r="A70" s="397" t="str">
        <f t="shared" si="9"/>
        <v>NHS Golden Jubilee</v>
      </c>
      <c r="B70" s="397" t="str">
        <f t="shared" si="21"/>
        <v>nhs_19</v>
      </c>
      <c r="C70" s="397" t="str">
        <f t="shared" si="10"/>
        <v>FINANCIAL PLAN 2021-22</v>
      </c>
      <c r="D70" s="397" t="str">
        <f t="shared" si="11"/>
        <v>2021-22</v>
      </c>
      <c r="E70" s="418" t="s">
        <v>300</v>
      </c>
      <c r="F70" s="402">
        <v>5</v>
      </c>
      <c r="G70" s="401" t="str">
        <f>$M$70</f>
        <v>New developments including national policy initatives</v>
      </c>
      <c r="H70" s="15" t="str">
        <f t="shared" si="13"/>
        <v>New developments including national policy initatives</v>
      </c>
      <c r="I70" s="405" t="s">
        <v>246</v>
      </c>
      <c r="J70" s="405" t="s">
        <v>253</v>
      </c>
      <c r="K70" s="260"/>
      <c r="L70" s="437"/>
      <c r="M70" s="663" t="s">
        <v>198</v>
      </c>
      <c r="N70" s="434"/>
      <c r="O70" s="434"/>
      <c r="P70" s="658"/>
      <c r="Q70" s="433"/>
      <c r="R70" s="168"/>
      <c r="S70" s="455"/>
      <c r="T70" s="266"/>
      <c r="U70" s="266"/>
      <c r="V70" s="266"/>
      <c r="W70" s="266"/>
      <c r="X70" s="266"/>
      <c r="Y70" s="266"/>
      <c r="Z70" s="94"/>
    </row>
    <row r="71" spans="1:37" s="92" customFormat="1" ht="15" customHeight="1" x14ac:dyDescent="0.2">
      <c r="A71" s="397" t="str">
        <f t="shared" si="9"/>
        <v>NHS Golden Jubilee</v>
      </c>
      <c r="B71" s="397" t="str">
        <f t="shared" si="21"/>
        <v>nhs_19</v>
      </c>
      <c r="C71" s="397" t="str">
        <f t="shared" si="10"/>
        <v>FINANCIAL PLAN 2021-22</v>
      </c>
      <c r="D71" s="397" t="str">
        <f t="shared" si="11"/>
        <v>2021-22</v>
      </c>
      <c r="E71" s="418" t="s">
        <v>300</v>
      </c>
      <c r="F71" s="402">
        <v>5</v>
      </c>
      <c r="G71" s="401" t="str">
        <f t="shared" ref="G71:G74" si="25">$M$70</f>
        <v>New developments including national policy initatives</v>
      </c>
      <c r="H71" s="15" t="str">
        <f t="shared" si="13"/>
        <v>Investment in Primary Care</v>
      </c>
      <c r="I71" s="405" t="s">
        <v>246</v>
      </c>
      <c r="J71" s="405" t="s">
        <v>253</v>
      </c>
      <c r="K71" s="260"/>
      <c r="L71" s="430"/>
      <c r="M71" s="211" t="s">
        <v>199</v>
      </c>
      <c r="N71" s="428">
        <v>0</v>
      </c>
      <c r="O71" s="429">
        <v>0</v>
      </c>
      <c r="P71" s="658">
        <f>SUM(N71:O71)</f>
        <v>0</v>
      </c>
      <c r="Q71" s="541"/>
      <c r="R71" s="168"/>
      <c r="S71" s="455" t="s">
        <v>436</v>
      </c>
      <c r="T71" s="266"/>
      <c r="U71" s="266"/>
      <c r="V71" s="266"/>
      <c r="W71" s="266"/>
      <c r="X71" s="266"/>
      <c r="Y71" s="266"/>
      <c r="Z71" s="94"/>
    </row>
    <row r="72" spans="1:37" s="92" customFormat="1" ht="15" customHeight="1" x14ac:dyDescent="0.2">
      <c r="A72" s="397" t="str">
        <f t="shared" si="9"/>
        <v>NHS Golden Jubilee</v>
      </c>
      <c r="B72" s="397" t="str">
        <f t="shared" si="21"/>
        <v>nhs_19</v>
      </c>
      <c r="C72" s="397" t="str">
        <f t="shared" si="10"/>
        <v>FINANCIAL PLAN 2021-22</v>
      </c>
      <c r="D72" s="397" t="str">
        <f t="shared" si="11"/>
        <v>2021-22</v>
      </c>
      <c r="E72" s="418" t="s">
        <v>300</v>
      </c>
      <c r="F72" s="402">
        <v>5</v>
      </c>
      <c r="G72" s="401" t="str">
        <f t="shared" si="25"/>
        <v>New developments including national policy initatives</v>
      </c>
      <c r="H72" s="15" t="str">
        <f t="shared" si="13"/>
        <v>New Transfers to NSS</v>
      </c>
      <c r="I72" s="405" t="s">
        <v>246</v>
      </c>
      <c r="J72" s="405" t="s">
        <v>253</v>
      </c>
      <c r="K72" s="260"/>
      <c r="L72" s="430"/>
      <c r="M72" s="211" t="s">
        <v>200</v>
      </c>
      <c r="N72" s="428">
        <v>0</v>
      </c>
      <c r="O72" s="429">
        <v>0</v>
      </c>
      <c r="P72" s="658">
        <f>SUM(N72:O72)</f>
        <v>0</v>
      </c>
      <c r="Q72" s="541"/>
      <c r="R72" s="168"/>
      <c r="S72" s="455"/>
      <c r="T72" s="266"/>
      <c r="U72" s="266"/>
      <c r="V72" s="266"/>
      <c r="W72" s="266"/>
      <c r="X72" s="266"/>
      <c r="Y72" s="266"/>
      <c r="Z72" s="94"/>
    </row>
    <row r="73" spans="1:37" s="92" customFormat="1" ht="15" customHeight="1" x14ac:dyDescent="0.2">
      <c r="A73" s="397" t="str">
        <f t="shared" si="9"/>
        <v>NHS Golden Jubilee</v>
      </c>
      <c r="B73" s="397" t="str">
        <f t="shared" si="21"/>
        <v>nhs_19</v>
      </c>
      <c r="C73" s="397" t="str">
        <f t="shared" si="10"/>
        <v>FINANCIAL PLAN 2021-22</v>
      </c>
      <c r="D73" s="397" t="str">
        <f t="shared" si="11"/>
        <v>2021-22</v>
      </c>
      <c r="E73" s="418" t="s">
        <v>300</v>
      </c>
      <c r="F73" s="402">
        <v>5</v>
      </c>
      <c r="G73" s="401" t="str">
        <f t="shared" si="25"/>
        <v>New developments including national policy initatives</v>
      </c>
      <c r="H73" s="15" t="str">
        <f t="shared" si="13"/>
        <v>Major Trauma</v>
      </c>
      <c r="I73" s="405" t="s">
        <v>246</v>
      </c>
      <c r="J73" s="405" t="s">
        <v>253</v>
      </c>
      <c r="K73" s="260"/>
      <c r="L73" s="430"/>
      <c r="M73" s="211" t="s">
        <v>201</v>
      </c>
      <c r="N73" s="428">
        <v>0</v>
      </c>
      <c r="O73" s="429">
        <v>0</v>
      </c>
      <c r="P73" s="658">
        <f>SUM(N73:O73)</f>
        <v>0</v>
      </c>
      <c r="Q73" s="541"/>
      <c r="R73" s="168"/>
      <c r="S73" s="455"/>
      <c r="T73" s="266"/>
      <c r="U73" s="266"/>
      <c r="V73" s="266"/>
      <c r="W73" s="266"/>
      <c r="X73" s="266"/>
      <c r="Y73" s="266"/>
      <c r="Z73" s="94"/>
    </row>
    <row r="74" spans="1:37" s="92" customFormat="1" ht="15" customHeight="1" x14ac:dyDescent="0.2">
      <c r="A74" s="397" t="str">
        <f t="shared" si="9"/>
        <v>NHS Golden Jubilee</v>
      </c>
      <c r="B74" s="397" t="str">
        <f t="shared" si="21"/>
        <v>nhs_19</v>
      </c>
      <c r="C74" s="397" t="str">
        <f t="shared" si="10"/>
        <v>FINANCIAL PLAN 2021-22</v>
      </c>
      <c r="D74" s="397" t="str">
        <f t="shared" si="11"/>
        <v>2021-22</v>
      </c>
      <c r="E74" s="418" t="s">
        <v>300</v>
      </c>
      <c r="F74" s="402">
        <v>5</v>
      </c>
      <c r="G74" s="401" t="str">
        <f t="shared" si="25"/>
        <v>New developments including national policy initatives</v>
      </c>
      <c r="H74" s="15" t="str">
        <f t="shared" si="13"/>
        <v>Other Developments (add comment in box)</v>
      </c>
      <c r="I74" s="405" t="s">
        <v>246</v>
      </c>
      <c r="J74" s="405" t="s">
        <v>253</v>
      </c>
      <c r="K74" s="260"/>
      <c r="L74" s="430"/>
      <c r="M74" s="211" t="s">
        <v>202</v>
      </c>
      <c r="N74" s="428">
        <v>0</v>
      </c>
      <c r="O74" s="429">
        <v>0</v>
      </c>
      <c r="P74" s="658">
        <f>SUM(N74:O74)</f>
        <v>0</v>
      </c>
      <c r="Q74" s="541"/>
      <c r="R74" s="168"/>
      <c r="S74" s="455"/>
      <c r="T74" s="266"/>
      <c r="U74" s="266"/>
      <c r="V74" s="266"/>
      <c r="W74" s="266"/>
      <c r="X74" s="266"/>
      <c r="Y74" s="266"/>
      <c r="Z74" s="94"/>
    </row>
    <row r="75" spans="1:37" s="92" customFormat="1" ht="15" customHeight="1" x14ac:dyDescent="0.2">
      <c r="A75" s="397" t="str">
        <f t="shared" si="9"/>
        <v>NHS Golden Jubilee</v>
      </c>
      <c r="B75" s="397" t="str">
        <f t="shared" si="21"/>
        <v>nhs_19</v>
      </c>
      <c r="C75" s="397" t="str">
        <f t="shared" si="10"/>
        <v>FINANCIAL PLAN 2021-22</v>
      </c>
      <c r="D75" s="397" t="str">
        <f t="shared" si="11"/>
        <v>2021-22</v>
      </c>
      <c r="E75" s="418" t="s">
        <v>300</v>
      </c>
      <c r="F75" s="402"/>
      <c r="H75" s="15" t="str">
        <f t="shared" si="13"/>
        <v>Total New Developments</v>
      </c>
      <c r="I75" s="405" t="s">
        <v>246</v>
      </c>
      <c r="J75" s="405" t="s">
        <v>253</v>
      </c>
      <c r="K75" s="260"/>
      <c r="L75" s="667">
        <f>SUM(L70:L74)</f>
        <v>0</v>
      </c>
      <c r="M75" s="668" t="s">
        <v>466</v>
      </c>
      <c r="N75" s="667">
        <f>SUM(N70:N74)</f>
        <v>0</v>
      </c>
      <c r="O75" s="667">
        <f>SUM(O70:O74)</f>
        <v>0</v>
      </c>
      <c r="P75" s="669">
        <f>SUM(P70:P74)</f>
        <v>0</v>
      </c>
      <c r="Q75" s="433"/>
      <c r="R75" s="167"/>
      <c r="S75" s="455"/>
      <c r="T75" s="265"/>
      <c r="U75" s="265"/>
      <c r="V75" s="265"/>
      <c r="W75" s="266"/>
      <c r="X75" s="265"/>
      <c r="Y75" s="265"/>
      <c r="Z75" s="94"/>
    </row>
    <row r="76" spans="1:37" s="92" customFormat="1" x14ac:dyDescent="0.2">
      <c r="A76" s="397" t="str">
        <f t="shared" si="9"/>
        <v>NHS Golden Jubilee</v>
      </c>
      <c r="B76" s="397" t="str">
        <f t="shared" si="21"/>
        <v>nhs_19</v>
      </c>
      <c r="C76" s="397" t="str">
        <f t="shared" si="10"/>
        <v>FINANCIAL PLAN 2021-22</v>
      </c>
      <c r="D76" s="397" t="str">
        <f t="shared" si="11"/>
        <v>2021-22</v>
      </c>
      <c r="E76" s="418" t="s">
        <v>300</v>
      </c>
      <c r="F76" s="402">
        <v>6</v>
      </c>
      <c r="G76" s="400" t="str">
        <f>$M$76</f>
        <v xml:space="preserve">Total Core RRL Pressures </v>
      </c>
      <c r="H76" s="93" t="str">
        <f t="shared" si="13"/>
        <v xml:space="preserve">Total Core RRL Pressures </v>
      </c>
      <c r="I76" s="95" t="s">
        <v>247</v>
      </c>
      <c r="J76" s="95" t="s">
        <v>9</v>
      </c>
      <c r="K76" s="260"/>
      <c r="L76" s="439">
        <f>L75+L69+L60+L52</f>
        <v>0</v>
      </c>
      <c r="M76" s="438" t="s">
        <v>467</v>
      </c>
      <c r="N76" s="439">
        <f>N75+N69+N60+N52</f>
        <v>40326</v>
      </c>
      <c r="O76" s="439">
        <f>O75+O69+O60+O52</f>
        <v>1039</v>
      </c>
      <c r="P76" s="546">
        <f>P75+P69+P60+P52</f>
        <v>41365</v>
      </c>
      <c r="Q76" s="550"/>
      <c r="R76" s="168"/>
      <c r="S76" s="455" t="s">
        <v>9</v>
      </c>
      <c r="T76" s="266"/>
      <c r="U76" s="266"/>
      <c r="V76" s="266"/>
      <c r="W76" s="266"/>
      <c r="X76" s="266"/>
      <c r="Y76" s="266"/>
      <c r="Z76" s="29"/>
    </row>
    <row r="77" spans="1:37" s="28" customFormat="1" ht="15.75" customHeight="1" x14ac:dyDescent="0.2">
      <c r="A77" s="397" t="str">
        <f t="shared" si="9"/>
        <v>NHS Golden Jubilee</v>
      </c>
      <c r="B77" s="397" t="str">
        <f t="shared" si="21"/>
        <v>nhs_19</v>
      </c>
      <c r="C77" s="397" t="str">
        <f t="shared" si="10"/>
        <v>FINANCIAL PLAN 2021-22</v>
      </c>
      <c r="D77" s="397" t="str">
        <f t="shared" si="11"/>
        <v>2021-22</v>
      </c>
      <c r="E77" s="418" t="s">
        <v>300</v>
      </c>
      <c r="F77" s="402"/>
      <c r="H77" s="15">
        <f t="shared" si="13"/>
        <v>0</v>
      </c>
      <c r="I77" s="405" t="s">
        <v>246</v>
      </c>
      <c r="J77" s="405" t="s">
        <v>253</v>
      </c>
      <c r="K77" s="260"/>
      <c r="L77" s="440"/>
      <c r="M77" s="441"/>
      <c r="N77" s="442"/>
      <c r="O77" s="443"/>
      <c r="P77" s="443"/>
      <c r="Q77" s="449"/>
      <c r="R77" s="167"/>
      <c r="S77" s="454"/>
      <c r="T77" s="270"/>
      <c r="U77" s="265"/>
      <c r="V77" s="265"/>
      <c r="W77" s="271"/>
      <c r="X77" s="270"/>
      <c r="Y77" s="265"/>
      <c r="Z77" s="91"/>
      <c r="AF77" s="85"/>
      <c r="AG77" s="85"/>
      <c r="AH77" s="85"/>
      <c r="AI77" s="85"/>
      <c r="AJ77" s="85"/>
      <c r="AK77" s="85"/>
    </row>
    <row r="78" spans="1:37" s="28" customFormat="1" ht="15" customHeight="1" x14ac:dyDescent="0.2">
      <c r="A78" s="397" t="str">
        <f t="shared" si="9"/>
        <v>NHS Golden Jubilee</v>
      </c>
      <c r="B78" s="397" t="str">
        <f t="shared" si="21"/>
        <v>nhs_19</v>
      </c>
      <c r="C78" s="397" t="str">
        <f t="shared" si="10"/>
        <v>FINANCIAL PLAN 2021-22</v>
      </c>
      <c r="D78" s="397" t="str">
        <f t="shared" si="11"/>
        <v>2021-22</v>
      </c>
      <c r="E78" s="418" t="s">
        <v>300</v>
      </c>
      <c r="F78" s="402">
        <v>7</v>
      </c>
      <c r="G78" s="400" t="str">
        <f>$M$78</f>
        <v>Gap on Plan before efficiencies</v>
      </c>
      <c r="H78" s="93" t="str">
        <f t="shared" si="13"/>
        <v>Gap on Plan before efficiencies</v>
      </c>
      <c r="I78" s="95" t="s">
        <v>247</v>
      </c>
      <c r="J78" s="95" t="s">
        <v>9</v>
      </c>
      <c r="K78" s="260"/>
      <c r="L78" s="681">
        <f>L76-L41</f>
        <v>0</v>
      </c>
      <c r="M78" s="444" t="s">
        <v>438</v>
      </c>
      <c r="N78" s="557">
        <f>N41-N76</f>
        <v>-4044</v>
      </c>
      <c r="O78" s="557">
        <f>O41-O76</f>
        <v>0</v>
      </c>
      <c r="P78" s="547">
        <f>P41-P76</f>
        <v>-4044</v>
      </c>
      <c r="Q78" s="449"/>
      <c r="R78" s="167"/>
      <c r="S78" s="454" t="s">
        <v>408</v>
      </c>
      <c r="T78" s="270"/>
      <c r="U78" s="265"/>
      <c r="V78" s="265"/>
      <c r="W78" s="271"/>
      <c r="X78" s="270"/>
      <c r="Y78" s="265"/>
      <c r="Z78" s="91"/>
      <c r="AF78" s="85"/>
      <c r="AG78" s="85"/>
      <c r="AH78" s="85"/>
      <c r="AI78" s="85"/>
      <c r="AJ78" s="85"/>
      <c r="AK78" s="85"/>
    </row>
    <row r="79" spans="1:37" s="28" customFormat="1" ht="15" customHeight="1" x14ac:dyDescent="0.2">
      <c r="A79" s="397" t="str">
        <f t="shared" si="9"/>
        <v>NHS Golden Jubilee</v>
      </c>
      <c r="B79" s="397" t="str">
        <f t="shared" si="21"/>
        <v>nhs_19</v>
      </c>
      <c r="C79" s="397" t="str">
        <f t="shared" si="10"/>
        <v>FINANCIAL PLAN 2021-22</v>
      </c>
      <c r="D79" s="397" t="str">
        <f t="shared" si="11"/>
        <v>2021-22</v>
      </c>
      <c r="E79" s="418" t="s">
        <v>300</v>
      </c>
      <c r="F79" s="402"/>
      <c r="H79" s="15">
        <f t="shared" si="13"/>
        <v>0</v>
      </c>
      <c r="I79" s="405" t="s">
        <v>246</v>
      </c>
      <c r="J79" s="405" t="s">
        <v>253</v>
      </c>
      <c r="K79" s="260"/>
      <c r="L79" s="445"/>
      <c r="M79" s="446"/>
      <c r="N79" s="447"/>
      <c r="O79" s="448"/>
      <c r="P79" s="548"/>
      <c r="Q79" s="449"/>
      <c r="R79" s="167"/>
      <c r="S79" s="454"/>
      <c r="T79" s="270"/>
      <c r="U79" s="265"/>
      <c r="V79" s="265"/>
      <c r="W79" s="271"/>
      <c r="X79" s="270"/>
      <c r="Y79" s="265"/>
      <c r="Z79" s="91"/>
      <c r="AF79" s="85"/>
      <c r="AG79" s="85"/>
      <c r="AH79" s="85"/>
      <c r="AI79" s="85"/>
      <c r="AJ79" s="85"/>
      <c r="AK79" s="85"/>
    </row>
    <row r="80" spans="1:37" s="28" customFormat="1" ht="15" customHeight="1" x14ac:dyDescent="0.2">
      <c r="A80" s="397" t="str">
        <f t="shared" si="9"/>
        <v>NHS Golden Jubilee</v>
      </c>
      <c r="B80" s="397" t="str">
        <f t="shared" si="21"/>
        <v>nhs_19</v>
      </c>
      <c r="C80" s="397" t="str">
        <f t="shared" si="10"/>
        <v>FINANCIAL PLAN 2021-22</v>
      </c>
      <c r="D80" s="397" t="str">
        <f t="shared" si="11"/>
        <v>2021-22</v>
      </c>
      <c r="E80" s="418" t="s">
        <v>300</v>
      </c>
      <c r="F80" s="402">
        <v>8</v>
      </c>
      <c r="G80" s="404" t="str">
        <f>$M$80</f>
        <v>Efficiency Savings</v>
      </c>
      <c r="H80" s="15" t="str">
        <f t="shared" si="13"/>
        <v>Efficiency Savings</v>
      </c>
      <c r="I80" s="405" t="s">
        <v>246</v>
      </c>
      <c r="J80" s="405" t="s">
        <v>252</v>
      </c>
      <c r="K80" s="260"/>
      <c r="L80" s="450"/>
      <c r="M80" s="436" t="s">
        <v>439</v>
      </c>
      <c r="N80" s="677"/>
      <c r="O80" s="678"/>
      <c r="P80" s="545"/>
      <c r="Q80" s="449"/>
      <c r="R80" s="167"/>
      <c r="S80" s="454"/>
      <c r="T80" s="270"/>
      <c r="U80" s="265"/>
      <c r="V80" s="265"/>
      <c r="W80" s="271"/>
      <c r="X80" s="270"/>
      <c r="Y80" s="265"/>
      <c r="Z80" s="91"/>
      <c r="AF80" s="85"/>
      <c r="AG80" s="85"/>
      <c r="AH80" s="85"/>
      <c r="AI80" s="85"/>
      <c r="AJ80" s="85"/>
      <c r="AK80" s="85"/>
    </row>
    <row r="81" spans="1:37" s="28" customFormat="1" ht="15" customHeight="1" x14ac:dyDescent="0.2">
      <c r="A81" s="397" t="str">
        <f t="shared" si="9"/>
        <v>NHS Golden Jubilee</v>
      </c>
      <c r="B81" s="397" t="str">
        <f t="shared" si="21"/>
        <v>nhs_19</v>
      </c>
      <c r="C81" s="397" t="str">
        <f t="shared" si="10"/>
        <v>FINANCIAL PLAN 2021-22</v>
      </c>
      <c r="D81" s="397" t="str">
        <f t="shared" si="11"/>
        <v>2021-22</v>
      </c>
      <c r="E81" s="418" t="s">
        <v>300</v>
      </c>
      <c r="F81" s="402">
        <v>8</v>
      </c>
      <c r="G81" s="404" t="str">
        <f t="shared" ref="G81:G82" si="26">$M$80</f>
        <v>Efficiency Savings</v>
      </c>
      <c r="H81" s="15" t="str">
        <f t="shared" si="13"/>
        <v xml:space="preserve">Recurring </v>
      </c>
      <c r="I81" s="405" t="s">
        <v>246</v>
      </c>
      <c r="J81" s="405" t="s">
        <v>252</v>
      </c>
      <c r="K81" s="260"/>
      <c r="L81" s="430"/>
      <c r="M81" s="435" t="s">
        <v>206</v>
      </c>
      <c r="N81" s="679">
        <f>'Form 2 - Efficiencies'!E85</f>
        <v>1888</v>
      </c>
      <c r="O81" s="680"/>
      <c r="P81" s="545">
        <f>SUM(N81:O81)</f>
        <v>1888</v>
      </c>
      <c r="Q81" s="449"/>
      <c r="R81" s="167"/>
      <c r="S81" s="454" t="s">
        <v>309</v>
      </c>
      <c r="T81" s="270"/>
      <c r="U81" s="265"/>
      <c r="V81" s="265"/>
      <c r="W81" s="271"/>
      <c r="X81" s="270"/>
      <c r="Y81" s="265"/>
      <c r="Z81" s="91"/>
      <c r="AF81" s="85"/>
      <c r="AG81" s="85"/>
      <c r="AH81" s="85"/>
      <c r="AI81" s="85"/>
      <c r="AJ81" s="85"/>
      <c r="AK81" s="85"/>
    </row>
    <row r="82" spans="1:37" s="28" customFormat="1" ht="15" customHeight="1" x14ac:dyDescent="0.2">
      <c r="A82" s="397" t="str">
        <f t="shared" si="9"/>
        <v>NHS Golden Jubilee</v>
      </c>
      <c r="B82" s="397" t="str">
        <f t="shared" si="21"/>
        <v>nhs_19</v>
      </c>
      <c r="C82" s="397" t="str">
        <f t="shared" si="10"/>
        <v>FINANCIAL PLAN 2021-22</v>
      </c>
      <c r="D82" s="397" t="str">
        <f t="shared" si="11"/>
        <v>2021-22</v>
      </c>
      <c r="E82" s="418" t="s">
        <v>300</v>
      </c>
      <c r="F82" s="402">
        <v>8</v>
      </c>
      <c r="G82" s="404" t="str">
        <f t="shared" si="26"/>
        <v>Efficiency Savings</v>
      </c>
      <c r="H82" s="15" t="str">
        <f t="shared" si="13"/>
        <v>Non Recurring</v>
      </c>
      <c r="I82" s="405" t="s">
        <v>246</v>
      </c>
      <c r="J82" s="405" t="s">
        <v>252</v>
      </c>
      <c r="K82" s="260"/>
      <c r="L82" s="430"/>
      <c r="M82" s="211" t="s">
        <v>203</v>
      </c>
      <c r="N82" s="679"/>
      <c r="O82" s="679">
        <f>'Form 2 - Efficiencies'!F85</f>
        <v>156</v>
      </c>
      <c r="P82" s="545">
        <f>SUM(N82:O82)</f>
        <v>156</v>
      </c>
      <c r="Q82" s="449"/>
      <c r="R82" s="167"/>
      <c r="S82" s="454" t="s">
        <v>309</v>
      </c>
      <c r="T82" s="270"/>
      <c r="U82" s="265"/>
      <c r="V82" s="265"/>
      <c r="W82" s="271"/>
      <c r="X82" s="270"/>
      <c r="Y82" s="265"/>
      <c r="Z82" s="91"/>
      <c r="AF82" s="85"/>
      <c r="AG82" s="85"/>
      <c r="AH82" s="85"/>
      <c r="AI82" s="85"/>
      <c r="AJ82" s="85"/>
      <c r="AK82" s="85"/>
    </row>
    <row r="83" spans="1:37" s="28" customFormat="1" ht="15" customHeight="1" x14ac:dyDescent="0.2">
      <c r="A83" s="397" t="str">
        <f t="shared" si="9"/>
        <v>NHS Golden Jubilee</v>
      </c>
      <c r="B83" s="397" t="str">
        <f t="shared" si="21"/>
        <v>nhs_19</v>
      </c>
      <c r="C83" s="397" t="str">
        <f t="shared" si="10"/>
        <v>FINANCIAL PLAN 2021-22</v>
      </c>
      <c r="D83" s="397" t="str">
        <f t="shared" si="11"/>
        <v>2021-22</v>
      </c>
      <c r="E83" s="418" t="s">
        <v>300</v>
      </c>
      <c r="F83" s="402"/>
      <c r="H83" s="15">
        <f t="shared" si="13"/>
        <v>0</v>
      </c>
      <c r="I83" s="405" t="s">
        <v>246</v>
      </c>
      <c r="J83" s="405" t="s">
        <v>253</v>
      </c>
      <c r="K83" s="260"/>
      <c r="L83" s="437"/>
      <c r="M83" s="437"/>
      <c r="N83" s="434"/>
      <c r="O83" s="451"/>
      <c r="P83" s="443"/>
      <c r="Q83" s="449"/>
      <c r="R83" s="167"/>
      <c r="S83" s="454"/>
      <c r="T83" s="270"/>
      <c r="U83" s="265"/>
      <c r="V83" s="265"/>
      <c r="W83" s="271"/>
      <c r="X83" s="270"/>
      <c r="Y83" s="265"/>
      <c r="Z83" s="91"/>
      <c r="AF83" s="85"/>
      <c r="AG83" s="85"/>
      <c r="AH83" s="85"/>
      <c r="AI83" s="85"/>
      <c r="AJ83" s="85"/>
      <c r="AK83" s="85"/>
    </row>
    <row r="84" spans="1:37" s="28" customFormat="1" ht="15" customHeight="1" x14ac:dyDescent="0.2">
      <c r="A84" s="397" t="str">
        <f t="shared" si="9"/>
        <v>NHS Golden Jubilee</v>
      </c>
      <c r="B84" s="397" t="str">
        <f t="shared" si="21"/>
        <v>nhs_19</v>
      </c>
      <c r="C84" s="397" t="str">
        <f t="shared" si="10"/>
        <v>FINANCIAL PLAN 2021-22</v>
      </c>
      <c r="D84" s="397" t="str">
        <f t="shared" si="11"/>
        <v>2021-22</v>
      </c>
      <c r="E84" s="418" t="s">
        <v>300</v>
      </c>
      <c r="F84" s="402">
        <v>9</v>
      </c>
      <c r="G84" s="400" t="str">
        <f>$M$84</f>
        <v>Forecast Variance against Core RRL</v>
      </c>
      <c r="H84" s="93" t="str">
        <f t="shared" si="13"/>
        <v>Forecast Variance against Core RRL</v>
      </c>
      <c r="I84" s="95" t="s">
        <v>247</v>
      </c>
      <c r="J84" s="95" t="s">
        <v>9</v>
      </c>
      <c r="K84" s="260"/>
      <c r="L84" s="682">
        <f>L78-L81-L82</f>
        <v>0</v>
      </c>
      <c r="M84" s="444" t="s">
        <v>456</v>
      </c>
      <c r="N84" s="682">
        <f>N78+N81+N82</f>
        <v>-2156</v>
      </c>
      <c r="O84" s="682">
        <f>O78+O81+O82</f>
        <v>156</v>
      </c>
      <c r="P84" s="683">
        <f>P78+P81+P82</f>
        <v>-2000</v>
      </c>
      <c r="Q84" s="684"/>
      <c r="R84" s="167"/>
      <c r="S84" s="454" t="s">
        <v>408</v>
      </c>
      <c r="T84" s="270"/>
      <c r="U84" s="265"/>
      <c r="V84" s="265"/>
      <c r="W84" s="271"/>
      <c r="X84" s="270"/>
      <c r="Y84" s="265"/>
      <c r="Z84" s="91"/>
      <c r="AF84" s="85"/>
      <c r="AG84" s="85"/>
      <c r="AH84" s="85"/>
      <c r="AI84" s="85"/>
      <c r="AJ84" s="85"/>
      <c r="AK84" s="85"/>
    </row>
    <row r="85" spans="1:37" s="92" customFormat="1" x14ac:dyDescent="0.2">
      <c r="A85" s="418" t="str">
        <f>$M$3</f>
        <v>NHS Golden Jubilee</v>
      </c>
      <c r="B85" s="418" t="str">
        <f>$L$3</f>
        <v>nhs_19</v>
      </c>
      <c r="C85" s="418" t="str">
        <f>$M$4</f>
        <v>FINANCIAL PLAN 2021-22</v>
      </c>
      <c r="D85" s="418" t="str">
        <f>$N$24</f>
        <v>2021-22</v>
      </c>
      <c r="E85" s="418" t="s">
        <v>300</v>
      </c>
      <c r="F85" s="402"/>
      <c r="G85" s="400"/>
      <c r="H85" s="21">
        <f>M85</f>
        <v>0</v>
      </c>
      <c r="I85" s="93"/>
      <c r="J85" s="95"/>
      <c r="K85" s="260"/>
      <c r="L85" s="446"/>
      <c r="M85" s="446"/>
      <c r="N85" s="447"/>
      <c r="O85" s="448"/>
      <c r="P85" s="448"/>
      <c r="Q85" s="449"/>
      <c r="R85" s="168"/>
      <c r="S85" s="455"/>
      <c r="T85" s="266"/>
      <c r="U85" s="266"/>
      <c r="V85" s="266"/>
      <c r="W85" s="266"/>
      <c r="X85" s="266"/>
      <c r="Y85" s="266"/>
      <c r="Z85" s="29"/>
    </row>
    <row r="86" spans="1:37" s="28" customFormat="1" x14ac:dyDescent="0.2">
      <c r="A86" s="551" t="str">
        <f>$M$3</f>
        <v>NHS Golden Jubilee</v>
      </c>
      <c r="B86" s="551" t="str">
        <f>$L$3</f>
        <v>nhs_19</v>
      </c>
      <c r="C86" s="551" t="str">
        <f>$M$4</f>
        <v>FINANCIAL PLAN 2021-22</v>
      </c>
      <c r="D86" s="551" t="str">
        <f>$N$24</f>
        <v>2021-22</v>
      </c>
      <c r="E86" s="418" t="s">
        <v>300</v>
      </c>
      <c r="F86" s="552">
        <v>10</v>
      </c>
      <c r="G86" s="553" t="str">
        <f>Table1[[#This Row],[SubHeader]]</f>
        <v>Anticipated Financial Flexibility/Support</v>
      </c>
      <c r="H86" s="553" t="str">
        <f>M86</f>
        <v>Anticipated Financial Flexibility/Support</v>
      </c>
      <c r="I86" s="21" t="s">
        <v>246</v>
      </c>
      <c r="J86" s="21" t="s">
        <v>252</v>
      </c>
      <c r="K86" s="554"/>
      <c r="L86" s="555"/>
      <c r="M86" s="438" t="s">
        <v>479</v>
      </c>
      <c r="N86" s="557"/>
      <c r="O86" s="557"/>
      <c r="P86" s="558"/>
      <c r="Q86" s="556"/>
      <c r="R86" s="168"/>
      <c r="S86" s="455" t="s">
        <v>436</v>
      </c>
      <c r="T86" s="266"/>
      <c r="U86" s="266"/>
      <c r="V86" s="266"/>
      <c r="W86" s="266"/>
      <c r="X86" s="266"/>
      <c r="Y86" s="266"/>
      <c r="Z86" s="29"/>
    </row>
    <row r="87" spans="1:37" ht="13.5" thickBot="1" x14ac:dyDescent="0.25">
      <c r="K87" s="74"/>
      <c r="L87" s="30"/>
      <c r="M87" s="31"/>
      <c r="N87" s="31"/>
      <c r="O87" s="31"/>
      <c r="P87" s="256" t="s">
        <v>117</v>
      </c>
      <c r="Q87" s="256"/>
      <c r="R87" s="32"/>
      <c r="S87" s="32"/>
      <c r="T87" s="32"/>
      <c r="U87" s="32"/>
      <c r="V87" s="32"/>
      <c r="W87" s="32"/>
      <c r="X87" s="254"/>
      <c r="Y87" s="253"/>
      <c r="Z87" s="33"/>
      <c r="AA87" s="15"/>
      <c r="AB87" s="15"/>
      <c r="AC87" s="15"/>
      <c r="AD87" s="15"/>
      <c r="AE87" s="15"/>
      <c r="AF87" s="16"/>
      <c r="AG87" s="16"/>
      <c r="AH87" s="16"/>
      <c r="AI87" s="16"/>
      <c r="AJ87" s="16"/>
      <c r="AK87" s="16"/>
    </row>
    <row r="88" spans="1:37" s="34" customFormat="1" x14ac:dyDescent="0.2">
      <c r="K88" s="192"/>
      <c r="L88" s="193"/>
      <c r="M88" s="193"/>
      <c r="N88" s="193"/>
      <c r="O88" s="193"/>
      <c r="P88" s="193"/>
      <c r="Q88" s="193"/>
      <c r="R88" s="193"/>
      <c r="S88" s="193"/>
      <c r="T88" s="193"/>
      <c r="U88" s="193"/>
      <c r="V88" s="193"/>
      <c r="W88" s="193"/>
      <c r="X88" s="194"/>
      <c r="Y88" s="194"/>
      <c r="Z88" s="195"/>
    </row>
    <row r="89" spans="1:37" ht="12.75" customHeight="1" x14ac:dyDescent="0.2">
      <c r="K89" s="196"/>
      <c r="L89" s="197"/>
      <c r="M89" s="197"/>
      <c r="N89" s="197"/>
      <c r="O89" s="197"/>
      <c r="P89" s="197"/>
      <c r="Q89" s="197"/>
      <c r="R89" s="197"/>
      <c r="S89" s="197"/>
      <c r="T89" s="197"/>
      <c r="U89" s="197"/>
      <c r="V89" s="197"/>
      <c r="W89" s="197"/>
      <c r="X89" s="197"/>
      <c r="Y89" s="197"/>
      <c r="Z89" s="91"/>
    </row>
    <row r="90" spans="1:37" ht="12.75" customHeight="1" x14ac:dyDescent="0.2">
      <c r="K90" s="705" t="s">
        <v>41</v>
      </c>
      <c r="L90" s="706"/>
      <c r="M90" s="707" t="s">
        <v>512</v>
      </c>
      <c r="N90" s="708"/>
      <c r="O90" s="191"/>
      <c r="P90" s="203" t="s">
        <v>43</v>
      </c>
      <c r="Q90" s="203"/>
      <c r="R90" s="204"/>
      <c r="S90" s="103">
        <v>3</v>
      </c>
      <c r="T90" s="191"/>
      <c r="U90" s="257" t="s">
        <v>55</v>
      </c>
      <c r="V90" s="205"/>
      <c r="W90" s="258"/>
      <c r="X90" s="197"/>
      <c r="Y90" s="197"/>
      <c r="Z90" s="91"/>
    </row>
    <row r="91" spans="1:37" ht="12.75" customHeight="1" x14ac:dyDescent="0.2">
      <c r="K91" s="705" t="s">
        <v>475</v>
      </c>
      <c r="L91" s="706"/>
      <c r="M91" s="709" t="s">
        <v>513</v>
      </c>
      <c r="N91" s="710"/>
      <c r="O91" s="191"/>
      <c r="P91" s="203" t="s">
        <v>44</v>
      </c>
      <c r="Q91" s="203"/>
      <c r="R91" s="204"/>
      <c r="S91" s="693" t="s">
        <v>522</v>
      </c>
      <c r="T91" s="198"/>
      <c r="U91" s="191"/>
      <c r="V91" s="197"/>
      <c r="W91" s="197"/>
      <c r="X91" s="197"/>
      <c r="Y91" s="197"/>
      <c r="Z91" s="91"/>
    </row>
    <row r="92" spans="1:37" ht="12.75" customHeight="1" x14ac:dyDescent="0.2">
      <c r="K92" s="705" t="s">
        <v>42</v>
      </c>
      <c r="L92" s="706"/>
      <c r="M92" s="707" t="s">
        <v>514</v>
      </c>
      <c r="N92" s="708"/>
      <c r="O92" s="191"/>
      <c r="P92" s="197"/>
      <c r="Q92" s="197"/>
      <c r="R92" s="197"/>
      <c r="S92" s="199"/>
      <c r="T92" s="197"/>
      <c r="U92" s="200"/>
      <c r="V92" s="197"/>
      <c r="W92" s="197"/>
      <c r="X92" s="197"/>
      <c r="Y92" s="197"/>
      <c r="Z92" s="91"/>
    </row>
    <row r="93" spans="1:37" ht="12.75" customHeight="1" thickBot="1" x14ac:dyDescent="0.25">
      <c r="K93" s="201"/>
      <c r="L93" s="202"/>
      <c r="M93" s="202"/>
      <c r="N93" s="202"/>
      <c r="O93" s="202"/>
      <c r="P93" s="202"/>
      <c r="Q93" s="202"/>
      <c r="R93" s="202"/>
      <c r="S93" s="202"/>
      <c r="T93" s="202"/>
      <c r="U93" s="202"/>
      <c r="V93" s="202"/>
      <c r="W93" s="202"/>
      <c r="X93" s="202"/>
      <c r="Y93" s="202"/>
      <c r="Z93" s="206"/>
    </row>
    <row r="94" spans="1:37" ht="12.75" customHeight="1" x14ac:dyDescent="0.2">
      <c r="Z94" s="15"/>
    </row>
    <row r="95" spans="1:37" ht="12.75" customHeight="1" x14ac:dyDescent="0.2">
      <c r="Z95" s="15"/>
    </row>
    <row r="96" spans="1:37" ht="12.75" customHeight="1" x14ac:dyDescent="0.2">
      <c r="Z96" s="15"/>
    </row>
    <row r="97" spans="13:35" ht="12.75" customHeight="1" x14ac:dyDescent="0.2">
      <c r="M97" s="255"/>
      <c r="Z97" s="15"/>
    </row>
    <row r="98" spans="13:35" ht="12.75" customHeight="1" x14ac:dyDescent="0.2">
      <c r="Z98" s="15"/>
    </row>
    <row r="99" spans="13:35" ht="12.75" customHeight="1" x14ac:dyDescent="0.2">
      <c r="Z99" s="15"/>
    </row>
    <row r="100" spans="13:35" ht="12.75" customHeight="1" x14ac:dyDescent="0.2">
      <c r="Z100" s="15"/>
    </row>
    <row r="101" spans="13:35" x14ac:dyDescent="0.2">
      <c r="Z101" s="15"/>
    </row>
    <row r="102" spans="13:35" x14ac:dyDescent="0.2">
      <c r="Z102" s="15"/>
    </row>
    <row r="103" spans="13:35" x14ac:dyDescent="0.2">
      <c r="Z103" s="15"/>
      <c r="AH103" s="93" t="s">
        <v>256</v>
      </c>
      <c r="AI103" s="93" t="s">
        <v>257</v>
      </c>
    </row>
    <row r="104" spans="13:35" x14ac:dyDescent="0.2">
      <c r="Z104" s="15"/>
      <c r="AG104" s="412" t="s">
        <v>106</v>
      </c>
      <c r="AH104" s="21" t="s">
        <v>258</v>
      </c>
      <c r="AI104" s="15" t="s">
        <v>259</v>
      </c>
    </row>
    <row r="105" spans="13:35" x14ac:dyDescent="0.2">
      <c r="Z105" s="15"/>
      <c r="AG105" s="412" t="s">
        <v>105</v>
      </c>
      <c r="AH105" s="21" t="s">
        <v>260</v>
      </c>
      <c r="AI105" s="15" t="s">
        <v>261</v>
      </c>
    </row>
    <row r="106" spans="13:35" x14ac:dyDescent="0.2">
      <c r="AG106" s="412" t="s">
        <v>104</v>
      </c>
      <c r="AH106" s="21" t="s">
        <v>262</v>
      </c>
      <c r="AI106" s="15" t="s">
        <v>263</v>
      </c>
    </row>
    <row r="107" spans="13:35" x14ac:dyDescent="0.2">
      <c r="AG107" s="413" t="s">
        <v>20</v>
      </c>
      <c r="AH107" s="12" t="s">
        <v>264</v>
      </c>
      <c r="AI107" s="15" t="s">
        <v>265</v>
      </c>
    </row>
    <row r="108" spans="13:35" x14ac:dyDescent="0.2">
      <c r="AG108" s="413" t="s">
        <v>21</v>
      </c>
      <c r="AH108" s="12" t="s">
        <v>266</v>
      </c>
      <c r="AI108" s="15" t="s">
        <v>267</v>
      </c>
    </row>
    <row r="109" spans="13:35" x14ac:dyDescent="0.2">
      <c r="AG109" s="413" t="s">
        <v>22</v>
      </c>
      <c r="AH109" s="12" t="s">
        <v>268</v>
      </c>
      <c r="AI109" s="15" t="s">
        <v>269</v>
      </c>
    </row>
    <row r="110" spans="13:35" x14ac:dyDescent="0.2">
      <c r="AG110" s="413" t="s">
        <v>23</v>
      </c>
      <c r="AH110" s="12" t="s">
        <v>270</v>
      </c>
      <c r="AI110" s="15" t="s">
        <v>271</v>
      </c>
    </row>
    <row r="111" spans="13:35" x14ac:dyDescent="0.2">
      <c r="AG111" s="413" t="s">
        <v>24</v>
      </c>
      <c r="AH111" s="12" t="s">
        <v>272</v>
      </c>
      <c r="AI111" s="15" t="s">
        <v>273</v>
      </c>
    </row>
    <row r="112" spans="13:35" x14ac:dyDescent="0.2">
      <c r="AG112" s="413" t="s">
        <v>25</v>
      </c>
      <c r="AH112" s="12" t="s">
        <v>274</v>
      </c>
      <c r="AI112" s="15" t="s">
        <v>275</v>
      </c>
    </row>
    <row r="113" spans="33:35" x14ac:dyDescent="0.2">
      <c r="AG113" s="413" t="s">
        <v>26</v>
      </c>
      <c r="AH113" s="12" t="s">
        <v>276</v>
      </c>
      <c r="AI113" s="15" t="s">
        <v>277</v>
      </c>
    </row>
    <row r="114" spans="33:35" x14ac:dyDescent="0.2">
      <c r="AG114" s="413" t="s">
        <v>27</v>
      </c>
      <c r="AH114" s="12" t="s">
        <v>278</v>
      </c>
      <c r="AI114" s="15" t="s">
        <v>279</v>
      </c>
    </row>
    <row r="115" spans="33:35" x14ac:dyDescent="0.2">
      <c r="AG115" s="413" t="s">
        <v>28</v>
      </c>
      <c r="AH115" s="12" t="s">
        <v>280</v>
      </c>
      <c r="AI115" s="15" t="s">
        <v>281</v>
      </c>
    </row>
    <row r="116" spans="33:35" x14ac:dyDescent="0.2">
      <c r="AG116" s="413" t="s">
        <v>29</v>
      </c>
      <c r="AH116" s="12" t="s">
        <v>282</v>
      </c>
      <c r="AI116" s="15" t="s">
        <v>283</v>
      </c>
    </row>
    <row r="117" spans="33:35" x14ac:dyDescent="0.2">
      <c r="AG117" s="413" t="s">
        <v>30</v>
      </c>
      <c r="AH117" s="12" t="s">
        <v>284</v>
      </c>
      <c r="AI117" s="15" t="s">
        <v>285</v>
      </c>
    </row>
    <row r="118" spans="33:35" x14ac:dyDescent="0.2">
      <c r="AG118" s="413" t="s">
        <v>31</v>
      </c>
      <c r="AH118" s="12" t="s">
        <v>286</v>
      </c>
      <c r="AI118" s="15" t="s">
        <v>287</v>
      </c>
    </row>
    <row r="119" spans="33:35" x14ac:dyDescent="0.2">
      <c r="AG119" s="413" t="s">
        <v>32</v>
      </c>
      <c r="AH119" s="12" t="s">
        <v>288</v>
      </c>
      <c r="AI119" s="15" t="s">
        <v>289</v>
      </c>
    </row>
    <row r="120" spans="33:35" x14ac:dyDescent="0.2">
      <c r="AG120" s="413" t="s">
        <v>33</v>
      </c>
      <c r="AH120" s="12" t="s">
        <v>290</v>
      </c>
      <c r="AI120" s="15" t="s">
        <v>291</v>
      </c>
    </row>
    <row r="121" spans="33:35" x14ac:dyDescent="0.2">
      <c r="AG121" s="413" t="s">
        <v>8</v>
      </c>
      <c r="AH121" s="12" t="s">
        <v>8</v>
      </c>
      <c r="AI121" s="15" t="s">
        <v>292</v>
      </c>
    </row>
    <row r="122" spans="33:35" x14ac:dyDescent="0.2">
      <c r="AG122" s="414" t="s">
        <v>34</v>
      </c>
      <c r="AH122" s="13" t="s">
        <v>389</v>
      </c>
      <c r="AI122" s="15" t="s">
        <v>293</v>
      </c>
    </row>
    <row r="123" spans="33:35" x14ac:dyDescent="0.2">
      <c r="AG123" s="415" t="s">
        <v>78</v>
      </c>
      <c r="AH123" s="158" t="s">
        <v>294</v>
      </c>
      <c r="AI123" s="15" t="s">
        <v>295</v>
      </c>
    </row>
    <row r="124" spans="33:35" x14ac:dyDescent="0.2">
      <c r="AG124" s="413" t="s">
        <v>35</v>
      </c>
      <c r="AH124" s="12" t="s">
        <v>255</v>
      </c>
      <c r="AI124" s="15" t="s">
        <v>296</v>
      </c>
    </row>
    <row r="125" spans="33:35" x14ac:dyDescent="0.2">
      <c r="AG125" s="414" t="s">
        <v>40</v>
      </c>
      <c r="AH125" s="13" t="s">
        <v>297</v>
      </c>
      <c r="AI125" s="15" t="s">
        <v>298</v>
      </c>
    </row>
    <row r="126" spans="33:35" x14ac:dyDescent="0.2">
      <c r="AG126" s="413" t="s">
        <v>36</v>
      </c>
      <c r="AH126" s="12"/>
    </row>
  </sheetData>
  <sheetProtection formatColumns="0"/>
  <protectedRanges>
    <protectedRange password="DD9D" sqref="L27:L30 L76 L86 R84 P77:R83 R76 L32:L38 N86:R86 Q85:R85 T86:Y86 P9:Q9 Q52:R52 Y26:Y85 U26:V85 P53:R75 P26:R51" name="Range1"/>
    <protectedRange password="DD9D" sqref="L14:L15 L19 P10:P18 N19:P21 L21" name="Range1_6_1"/>
  </protectedRanges>
  <mergeCells count="12">
    <mergeCell ref="K92:L92"/>
    <mergeCell ref="M92:N92"/>
    <mergeCell ref="K90:L90"/>
    <mergeCell ref="M90:N90"/>
    <mergeCell ref="K91:L91"/>
    <mergeCell ref="M91:N91"/>
    <mergeCell ref="M3:N3"/>
    <mergeCell ref="M4:N4"/>
    <mergeCell ref="M5:N5"/>
    <mergeCell ref="W24:Y24"/>
    <mergeCell ref="N24:P24"/>
    <mergeCell ref="N7:P7"/>
  </mergeCells>
  <conditionalFormatting sqref="M92:N92">
    <cfRule type="expression" dxfId="267" priority="6" stopIfTrue="1">
      <formula>ISBLANK($M$92:$N$92)</formula>
    </cfRule>
  </conditionalFormatting>
  <conditionalFormatting sqref="M90:N90">
    <cfRule type="containsBlanks" dxfId="266" priority="7" stopIfTrue="1">
      <formula>LEN(TRIM(M90))=0</formula>
    </cfRule>
  </conditionalFormatting>
  <conditionalFormatting sqref="M91:N91">
    <cfRule type="containsBlanks" dxfId="265" priority="2" stopIfTrue="1">
      <formula>LEN(TRIM(M91))=0</formula>
    </cfRule>
  </conditionalFormatting>
  <conditionalFormatting sqref="S5">
    <cfRule type="containsBlanks" dxfId="264" priority="1" stopIfTrue="1">
      <formula>LEN(TRIM(S5))=0</formula>
    </cfRule>
  </conditionalFormatting>
  <dataValidations count="2">
    <dataValidation type="whole" operator="greaterThan" allowBlank="1" showErrorMessage="1" sqref="S90">
      <formula1>0</formula1>
    </dataValidation>
    <dataValidation type="list" showErrorMessage="1" sqref="M3:N3">
      <formula1>$AH$104:$AH$126</formula1>
    </dataValidation>
  </dataValidations>
  <hyperlinks>
    <hyperlink ref="M91" r:id="rId1"/>
  </hyperlinks>
  <pageMargins left="0.11811023622047245" right="0.11811023622047245" top="0.15748031496062992" bottom="0.19685039370078741" header="0" footer="0"/>
  <pageSetup paperSize="8" scale="40" orientation="portrait" r:id="rId2"/>
  <headerFooter>
    <oddFooter>&amp;C&amp;A</oddFooter>
  </headerFooter>
  <legacyDrawing r:id="rId3"/>
  <tableParts count="2">
    <tablePart r:id="rId4"/>
    <tablePart r:id="rId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Y28"/>
  <sheetViews>
    <sheetView showGridLines="0" topLeftCell="K1" workbookViewId="0">
      <pane ySplit="6" topLeftCell="A7" activePane="bottomLeft" state="frozen"/>
      <selection activeCell="M28" sqref="M28"/>
      <selection pane="bottomLeft" activeCell="M28" sqref="M28"/>
    </sheetView>
  </sheetViews>
  <sheetFormatPr defaultRowHeight="12.75" outlineLevelRow="1" outlineLevelCol="1" x14ac:dyDescent="0.2"/>
  <cols>
    <col min="1" max="1" width="13.42578125" hidden="1" customWidth="1" outlineLevel="1"/>
    <col min="2" max="2" width="13.28515625" hidden="1" customWidth="1" outlineLevel="1"/>
    <col min="3" max="3" width="23.42578125" hidden="1" customWidth="1" outlineLevel="1"/>
    <col min="4" max="4" width="7.28515625" hidden="1" customWidth="1" outlineLevel="1"/>
    <col min="5" max="5" width="22.28515625" hidden="1" customWidth="1" outlineLevel="1"/>
    <col min="6" max="6" width="14.42578125" hidden="1" customWidth="1" outlineLevel="1"/>
    <col min="7" max="7" width="9.7109375" hidden="1" customWidth="1" outlineLevel="1"/>
    <col min="8" max="8" width="45.85546875" hidden="1" customWidth="1" outlineLevel="1"/>
    <col min="9" max="9" width="8.85546875" hidden="1" customWidth="1" outlineLevel="1"/>
    <col min="10" max="10" width="7.5703125" hidden="1" customWidth="1" outlineLevel="1"/>
    <col min="11" max="11" width="7.5703125" customWidth="1" collapsed="1"/>
    <col min="12" max="12" width="5.28515625" style="590" customWidth="1"/>
    <col min="13" max="13" width="17" customWidth="1"/>
    <col min="14" max="14" width="23.5703125" bestFit="1" customWidth="1"/>
    <col min="15" max="15" width="11.7109375" customWidth="1"/>
    <col min="16" max="16" width="13" customWidth="1"/>
    <col min="17" max="17" width="11.7109375" customWidth="1"/>
    <col min="18" max="18" width="12.5703125" customWidth="1"/>
    <col min="19" max="19" width="11.7109375" customWidth="1"/>
    <col min="20" max="20" width="13" customWidth="1"/>
    <col min="21" max="21" width="11.28515625" customWidth="1"/>
    <col min="22" max="22" width="13" customWidth="1"/>
    <col min="23" max="23" width="11.7109375" customWidth="1"/>
    <col min="24" max="24" width="13" customWidth="1"/>
    <col min="25" max="25" width="57.140625" bestFit="1" customWidth="1"/>
  </cols>
  <sheetData>
    <row r="1" spans="1:25" ht="15.75" thickBot="1" x14ac:dyDescent="0.3">
      <c r="M1" s="475" t="s">
        <v>382</v>
      </c>
      <c r="N1" s="474" t="s">
        <v>388</v>
      </c>
      <c r="O1" s="422" t="s">
        <v>386</v>
      </c>
      <c r="W1" s="567" t="s">
        <v>310</v>
      </c>
      <c r="X1" s="263"/>
    </row>
    <row r="2" spans="1:25" x14ac:dyDescent="0.2">
      <c r="O2" t="s">
        <v>393</v>
      </c>
      <c r="W2" s="515"/>
      <c r="X2" s="455" t="s">
        <v>311</v>
      </c>
    </row>
    <row r="3" spans="1:25" ht="13.5" thickBot="1" x14ac:dyDescent="0.25">
      <c r="O3" s="422"/>
      <c r="W3" s="538"/>
      <c r="X3" s="455" t="s">
        <v>435</v>
      </c>
    </row>
    <row r="4" spans="1:25" x14ac:dyDescent="0.2">
      <c r="L4" s="591"/>
      <c r="M4" s="283"/>
      <c r="N4" s="284" t="s">
        <v>129</v>
      </c>
      <c r="O4" s="282"/>
      <c r="P4" s="282"/>
      <c r="Q4" s="282"/>
      <c r="R4" s="282"/>
      <c r="S4" s="282"/>
      <c r="T4" s="282"/>
      <c r="U4" s="282"/>
      <c r="V4" s="282"/>
      <c r="W4" s="282"/>
      <c r="X4" s="282"/>
      <c r="Y4" s="282"/>
    </row>
    <row r="5" spans="1:25" x14ac:dyDescent="0.2">
      <c r="G5" t="s">
        <v>230</v>
      </c>
      <c r="L5" s="592" t="s">
        <v>130</v>
      </c>
      <c r="M5" s="286" t="s">
        <v>131</v>
      </c>
      <c r="N5" s="285" t="s">
        <v>231</v>
      </c>
      <c r="O5" s="285" t="s">
        <v>132</v>
      </c>
      <c r="P5" s="285" t="s">
        <v>133</v>
      </c>
      <c r="Q5" s="285" t="s">
        <v>134</v>
      </c>
      <c r="R5" s="285" t="s">
        <v>135</v>
      </c>
      <c r="S5" s="285" t="s">
        <v>136</v>
      </c>
      <c r="T5" s="285" t="s">
        <v>137</v>
      </c>
      <c r="U5" s="285" t="s">
        <v>138</v>
      </c>
      <c r="V5" s="285" t="s">
        <v>139</v>
      </c>
      <c r="W5" s="285" t="s">
        <v>140</v>
      </c>
      <c r="X5" s="287" t="s">
        <v>141</v>
      </c>
      <c r="Y5" s="288" t="s">
        <v>142</v>
      </c>
    </row>
    <row r="6" spans="1:25" hidden="1" outlineLevel="1" x14ac:dyDescent="0.2">
      <c r="A6" s="458" t="s">
        <v>233</v>
      </c>
      <c r="B6" s="459" t="s">
        <v>299</v>
      </c>
      <c r="C6" s="459" t="s">
        <v>234</v>
      </c>
      <c r="D6" s="459" t="s">
        <v>235</v>
      </c>
      <c r="E6" s="459" t="s">
        <v>236</v>
      </c>
      <c r="F6" s="459" t="s">
        <v>244</v>
      </c>
      <c r="G6" s="459" t="s">
        <v>237</v>
      </c>
      <c r="H6" s="459" t="s">
        <v>238</v>
      </c>
      <c r="I6" s="459" t="s">
        <v>245</v>
      </c>
      <c r="J6" s="459" t="s">
        <v>251</v>
      </c>
      <c r="K6" s="477" t="s">
        <v>248</v>
      </c>
      <c r="L6" s="592" t="s">
        <v>130</v>
      </c>
      <c r="M6" s="285" t="s">
        <v>131</v>
      </c>
      <c r="N6" s="285" t="s">
        <v>231</v>
      </c>
      <c r="O6" s="285" t="s">
        <v>132</v>
      </c>
      <c r="P6" s="285" t="s">
        <v>133</v>
      </c>
      <c r="Q6" s="285" t="s">
        <v>134</v>
      </c>
      <c r="R6" s="285" t="s">
        <v>135</v>
      </c>
      <c r="S6" s="285" t="s">
        <v>136</v>
      </c>
      <c r="T6" s="285" t="s">
        <v>137</v>
      </c>
      <c r="U6" s="285" t="s">
        <v>138</v>
      </c>
      <c r="V6" s="285" t="s">
        <v>139</v>
      </c>
      <c r="W6" s="285" t="s">
        <v>140</v>
      </c>
      <c r="X6" s="285" t="s">
        <v>141</v>
      </c>
      <c r="Y6" s="460" t="s">
        <v>142</v>
      </c>
    </row>
    <row r="7" spans="1:25" ht="24" collapsed="1" x14ac:dyDescent="0.2">
      <c r="A7" t="str">
        <f>'Form 1 - Core RRL'!$M$3</f>
        <v>NHS Golden Jubilee</v>
      </c>
      <c r="B7" t="str">
        <f>'Form 1 - Core RRL'!$L$3</f>
        <v>nhs_19</v>
      </c>
      <c r="C7" t="str">
        <f>'Form 1 - Core RRL'!$M$4</f>
        <v>FINANCIAL PLAN 2021-22</v>
      </c>
      <c r="E7" s="422" t="str">
        <f>$N$1</f>
        <v>Form 7b - Covid - HSCP3</v>
      </c>
      <c r="F7" s="574">
        <f t="shared" ref="F7:F25" si="0">L7</f>
        <v>1</v>
      </c>
      <c r="G7" s="573" t="str">
        <f>$G$5</f>
        <v>Covid</v>
      </c>
      <c r="H7" t="str">
        <f t="shared" ref="H7:H25" si="1">M7</f>
        <v>Additional staff costs HSCPs</v>
      </c>
      <c r="I7" s="422" t="s">
        <v>246</v>
      </c>
      <c r="K7" s="476"/>
      <c r="L7" s="537">
        <v>1</v>
      </c>
      <c r="M7" s="528" t="s">
        <v>143</v>
      </c>
      <c r="N7" s="599">
        <v>0</v>
      </c>
      <c r="O7" s="529">
        <v>0.25</v>
      </c>
      <c r="P7" s="530">
        <f t="shared" ref="P7:P24" si="2">SUM(N7*O7)</f>
        <v>0</v>
      </c>
      <c r="Q7" s="529">
        <v>0.1</v>
      </c>
      <c r="R7" s="530">
        <f t="shared" ref="R7:R24" si="3">SUM(N7*Q7)</f>
        <v>0</v>
      </c>
      <c r="S7" s="529">
        <v>0</v>
      </c>
      <c r="T7" s="530">
        <f t="shared" ref="T7:T24" si="4">SUM(N7*S7)</f>
        <v>0</v>
      </c>
      <c r="U7" s="529">
        <v>0</v>
      </c>
      <c r="V7" s="530">
        <f t="shared" ref="V7:V24" si="5">SUM(N7*U7)</f>
        <v>0</v>
      </c>
      <c r="W7" s="529">
        <v>0</v>
      </c>
      <c r="X7" s="530">
        <f t="shared" ref="X7:X24" si="6">SUM(N7*W7)</f>
        <v>0</v>
      </c>
      <c r="Y7" s="525" t="s">
        <v>144</v>
      </c>
    </row>
    <row r="8" spans="1:25" ht="24" x14ac:dyDescent="0.2">
      <c r="A8" t="str">
        <f>'Form 1 - Core RRL'!$M$3</f>
        <v>NHS Golden Jubilee</v>
      </c>
      <c r="B8" t="str">
        <f>'Form 1 - Core RRL'!$L$3</f>
        <v>nhs_19</v>
      </c>
      <c r="C8" t="str">
        <f>'Form 1 - Core RRL'!$M$4</f>
        <v>FINANCIAL PLAN 2021-22</v>
      </c>
      <c r="E8" s="422" t="str">
        <f t="shared" ref="E8:E25" si="7">$N$1</f>
        <v>Form 7b - Covid - HSCP3</v>
      </c>
      <c r="F8" s="574">
        <f t="shared" si="0"/>
        <v>2</v>
      </c>
      <c r="G8" s="573" t="str">
        <f t="shared" ref="G8:G25" si="8">$G$5</f>
        <v>Covid</v>
      </c>
      <c r="H8" t="str">
        <f t="shared" si="1"/>
        <v>Digital transformation</v>
      </c>
      <c r="I8" s="422" t="s">
        <v>246</v>
      </c>
      <c r="K8" s="476"/>
      <c r="L8" s="588">
        <f t="shared" ref="L8:L22" si="9">L7+1</f>
        <v>2</v>
      </c>
      <c r="M8" s="528" t="s">
        <v>145</v>
      </c>
      <c r="N8" s="599">
        <v>0</v>
      </c>
      <c r="O8" s="529">
        <v>0.5</v>
      </c>
      <c r="P8" s="530">
        <f t="shared" si="2"/>
        <v>0</v>
      </c>
      <c r="Q8" s="529">
        <v>0.5</v>
      </c>
      <c r="R8" s="530">
        <f t="shared" si="3"/>
        <v>0</v>
      </c>
      <c r="S8" s="529">
        <v>0.5</v>
      </c>
      <c r="T8" s="530">
        <f t="shared" si="4"/>
        <v>0</v>
      </c>
      <c r="U8" s="529">
        <v>0.5</v>
      </c>
      <c r="V8" s="530">
        <f t="shared" si="5"/>
        <v>0</v>
      </c>
      <c r="W8" s="529">
        <v>0.5</v>
      </c>
      <c r="X8" s="530">
        <f t="shared" si="6"/>
        <v>0</v>
      </c>
      <c r="Y8" s="526" t="s">
        <v>146</v>
      </c>
    </row>
    <row r="9" spans="1:25" ht="24" x14ac:dyDescent="0.2">
      <c r="A9" t="str">
        <f>'Form 1 - Core RRL'!$M$3</f>
        <v>NHS Golden Jubilee</v>
      </c>
      <c r="B9" t="str">
        <f>'Form 1 - Core RRL'!$L$3</f>
        <v>nhs_19</v>
      </c>
      <c r="C9" t="str">
        <f>'Form 1 - Core RRL'!$M$4</f>
        <v>FINANCIAL PLAN 2021-22</v>
      </c>
      <c r="E9" s="422" t="str">
        <f t="shared" si="7"/>
        <v>Form 7b - Covid - HSCP3</v>
      </c>
      <c r="F9" s="574">
        <f t="shared" si="0"/>
        <v>3</v>
      </c>
      <c r="G9" s="573" t="str">
        <f t="shared" si="8"/>
        <v>Covid</v>
      </c>
      <c r="H9" t="str">
        <f t="shared" si="1"/>
        <v>Equipment and Maintenance costs</v>
      </c>
      <c r="I9" s="422" t="s">
        <v>246</v>
      </c>
      <c r="K9" s="476"/>
      <c r="L9" s="588">
        <f t="shared" si="9"/>
        <v>3</v>
      </c>
      <c r="M9" s="528" t="s">
        <v>147</v>
      </c>
      <c r="N9" s="599">
        <v>0</v>
      </c>
      <c r="O9" s="529">
        <v>0.7</v>
      </c>
      <c r="P9" s="530">
        <f t="shared" si="2"/>
        <v>0</v>
      </c>
      <c r="Q9" s="529">
        <v>0.4</v>
      </c>
      <c r="R9" s="530">
        <f t="shared" si="3"/>
        <v>0</v>
      </c>
      <c r="S9" s="529">
        <v>0.2</v>
      </c>
      <c r="T9" s="530">
        <f t="shared" si="4"/>
        <v>0</v>
      </c>
      <c r="U9" s="529">
        <v>0.2</v>
      </c>
      <c r="V9" s="530">
        <f t="shared" si="5"/>
        <v>0</v>
      </c>
      <c r="W9" s="529">
        <v>0.2</v>
      </c>
      <c r="X9" s="530">
        <f t="shared" si="6"/>
        <v>0</v>
      </c>
      <c r="Y9" s="526" t="s">
        <v>148</v>
      </c>
    </row>
    <row r="10" spans="1:25" ht="36" x14ac:dyDescent="0.2">
      <c r="A10" t="str">
        <f>'Form 1 - Core RRL'!$M$3</f>
        <v>NHS Golden Jubilee</v>
      </c>
      <c r="B10" t="str">
        <f>'Form 1 - Core RRL'!$L$3</f>
        <v>nhs_19</v>
      </c>
      <c r="C10" t="str">
        <f>'Form 1 - Core RRL'!$M$4</f>
        <v>FINANCIAL PLAN 2021-22</v>
      </c>
      <c r="E10" s="422" t="str">
        <f t="shared" si="7"/>
        <v>Form 7b - Covid - HSCP3</v>
      </c>
      <c r="F10" s="574">
        <f t="shared" si="0"/>
        <v>4</v>
      </c>
      <c r="G10" s="573" t="str">
        <f t="shared" si="8"/>
        <v>Covid</v>
      </c>
      <c r="H10" t="str">
        <f t="shared" si="1"/>
        <v>Hospital scale up - Staffing and beds (non-recurring)</v>
      </c>
      <c r="I10" s="422" t="s">
        <v>246</v>
      </c>
      <c r="K10" s="476"/>
      <c r="L10" s="588">
        <f t="shared" si="9"/>
        <v>4</v>
      </c>
      <c r="M10" s="528" t="s">
        <v>149</v>
      </c>
      <c r="N10" s="599">
        <v>0</v>
      </c>
      <c r="O10" s="529">
        <v>0.45</v>
      </c>
      <c r="P10" s="530">
        <f t="shared" si="2"/>
        <v>0</v>
      </c>
      <c r="Q10" s="529">
        <v>0.25</v>
      </c>
      <c r="R10" s="530">
        <f t="shared" si="3"/>
        <v>0</v>
      </c>
      <c r="S10" s="529">
        <v>0.25</v>
      </c>
      <c r="T10" s="530">
        <f t="shared" si="4"/>
        <v>0</v>
      </c>
      <c r="U10" s="529">
        <v>0.25</v>
      </c>
      <c r="V10" s="530">
        <f t="shared" si="5"/>
        <v>0</v>
      </c>
      <c r="W10" s="529">
        <v>0.25</v>
      </c>
      <c r="X10" s="530">
        <f t="shared" si="6"/>
        <v>0</v>
      </c>
      <c r="Y10" s="526" t="s">
        <v>150</v>
      </c>
    </row>
    <row r="11" spans="1:25" ht="24" x14ac:dyDescent="0.2">
      <c r="A11" t="str">
        <f>'Form 1 - Core RRL'!$M$3</f>
        <v>NHS Golden Jubilee</v>
      </c>
      <c r="B11" t="str">
        <f>'Form 1 - Core RRL'!$L$3</f>
        <v>nhs_19</v>
      </c>
      <c r="C11" t="str">
        <f>'Form 1 - Core RRL'!$M$4</f>
        <v>FINANCIAL PLAN 2021-22</v>
      </c>
      <c r="E11" s="422" t="str">
        <f t="shared" si="7"/>
        <v>Form 7b - Covid - HSCP3</v>
      </c>
      <c r="F11" s="574">
        <f t="shared" si="0"/>
        <v>5</v>
      </c>
      <c r="G11" s="573" t="str">
        <f t="shared" si="8"/>
        <v>Covid</v>
      </c>
      <c r="H11" t="str">
        <f t="shared" si="1"/>
        <v>Loss of income</v>
      </c>
      <c r="I11" s="422" t="s">
        <v>246</v>
      </c>
      <c r="K11" s="476"/>
      <c r="L11" s="588">
        <f t="shared" si="9"/>
        <v>5</v>
      </c>
      <c r="M11" s="528" t="s">
        <v>151</v>
      </c>
      <c r="N11" s="599">
        <v>0</v>
      </c>
      <c r="O11" s="529">
        <v>0.2</v>
      </c>
      <c r="P11" s="530">
        <f t="shared" si="2"/>
        <v>0</v>
      </c>
      <c r="Q11" s="529">
        <v>0</v>
      </c>
      <c r="R11" s="530">
        <f t="shared" si="3"/>
        <v>0</v>
      </c>
      <c r="S11" s="529">
        <v>0</v>
      </c>
      <c r="T11" s="530">
        <f t="shared" si="4"/>
        <v>0</v>
      </c>
      <c r="U11" s="529">
        <v>0</v>
      </c>
      <c r="V11" s="530">
        <f t="shared" si="5"/>
        <v>0</v>
      </c>
      <c r="W11" s="529">
        <v>0</v>
      </c>
      <c r="X11" s="530">
        <f t="shared" si="6"/>
        <v>0</v>
      </c>
      <c r="Y11" s="526" t="s">
        <v>152</v>
      </c>
    </row>
    <row r="12" spans="1:25" ht="48" x14ac:dyDescent="0.2">
      <c r="A12" t="str">
        <f>'Form 1 - Core RRL'!$M$3</f>
        <v>NHS Golden Jubilee</v>
      </c>
      <c r="B12" t="str">
        <f>'Form 1 - Core RRL'!$L$3</f>
        <v>nhs_19</v>
      </c>
      <c r="C12" t="str">
        <f>'Form 1 - Core RRL'!$M$4</f>
        <v>FINANCIAL PLAN 2021-22</v>
      </c>
      <c r="E12" s="422" t="str">
        <f t="shared" si="7"/>
        <v>Form 7b - Covid - HSCP3</v>
      </c>
      <c r="F12" s="574">
        <f t="shared" si="0"/>
        <v>6</v>
      </c>
      <c r="G12" s="573" t="str">
        <f t="shared" si="8"/>
        <v>Covid</v>
      </c>
      <c r="H12" t="str">
        <f t="shared" si="1"/>
        <v>Louisa Jordan</v>
      </c>
      <c r="I12" s="422" t="s">
        <v>246</v>
      </c>
      <c r="K12" s="476"/>
      <c r="L12" s="588">
        <f t="shared" si="9"/>
        <v>6</v>
      </c>
      <c r="M12" s="528" t="s">
        <v>153</v>
      </c>
      <c r="N12" s="599">
        <v>0</v>
      </c>
      <c r="O12" s="529">
        <v>0.4</v>
      </c>
      <c r="P12" s="530">
        <f t="shared" si="2"/>
        <v>0</v>
      </c>
      <c r="Q12" s="529">
        <v>0</v>
      </c>
      <c r="R12" s="530">
        <f t="shared" si="3"/>
        <v>0</v>
      </c>
      <c r="S12" s="529">
        <v>0</v>
      </c>
      <c r="T12" s="530">
        <f t="shared" si="4"/>
        <v>0</v>
      </c>
      <c r="U12" s="529">
        <v>0</v>
      </c>
      <c r="V12" s="530">
        <f t="shared" si="5"/>
        <v>0</v>
      </c>
      <c r="W12" s="529">
        <v>0</v>
      </c>
      <c r="X12" s="530">
        <f t="shared" si="6"/>
        <v>0</v>
      </c>
      <c r="Y12" s="526" t="s">
        <v>154</v>
      </c>
    </row>
    <row r="13" spans="1:25" x14ac:dyDescent="0.2">
      <c r="A13" s="572" t="str">
        <f>'Form 1 - Core RRL'!$M$3</f>
        <v>NHS Golden Jubilee</v>
      </c>
      <c r="B13" s="572" t="str">
        <f>'Form 1 - Core RRL'!$L$3</f>
        <v>nhs_19</v>
      </c>
      <c r="C13" s="572" t="str">
        <f>'Form 1 - Core RRL'!$M$4</f>
        <v>FINANCIAL PLAN 2021-22</v>
      </c>
      <c r="D13" s="572"/>
      <c r="E13" s="573" t="str">
        <f t="shared" si="7"/>
        <v>Form 7b - Covid - HSCP3</v>
      </c>
      <c r="F13" s="574">
        <f t="shared" si="0"/>
        <v>7</v>
      </c>
      <c r="G13" s="573" t="str">
        <f t="shared" si="8"/>
        <v>Covid</v>
      </c>
      <c r="H13" s="572" t="str">
        <f t="shared" si="1"/>
        <v>Other</v>
      </c>
      <c r="I13" s="573" t="s">
        <v>246</v>
      </c>
      <c r="J13" s="572"/>
      <c r="K13" s="575"/>
      <c r="L13" s="588">
        <f t="shared" si="9"/>
        <v>7</v>
      </c>
      <c r="M13" s="528" t="s">
        <v>84</v>
      </c>
      <c r="N13" s="599">
        <v>0</v>
      </c>
      <c r="O13" s="529">
        <v>0.25</v>
      </c>
      <c r="P13" s="530">
        <f t="shared" si="2"/>
        <v>0</v>
      </c>
      <c r="Q13" s="529">
        <v>0</v>
      </c>
      <c r="R13" s="530">
        <f t="shared" si="3"/>
        <v>0</v>
      </c>
      <c r="S13" s="529">
        <v>0</v>
      </c>
      <c r="T13" s="530">
        <f t="shared" si="4"/>
        <v>0</v>
      </c>
      <c r="U13" s="529">
        <v>0</v>
      </c>
      <c r="V13" s="530">
        <f t="shared" si="5"/>
        <v>0</v>
      </c>
      <c r="W13" s="529">
        <v>0</v>
      </c>
      <c r="X13" s="530">
        <f t="shared" si="6"/>
        <v>0</v>
      </c>
      <c r="Y13" s="527" t="s">
        <v>155</v>
      </c>
    </row>
    <row r="14" spans="1:25" ht="60" x14ac:dyDescent="0.2">
      <c r="A14" s="572" t="str">
        <f>'Form 1 - Core RRL'!$M$3</f>
        <v>NHS Golden Jubilee</v>
      </c>
      <c r="B14" s="572" t="str">
        <f>'Form 1 - Core RRL'!$L$3</f>
        <v>nhs_19</v>
      </c>
      <c r="C14" s="572" t="str">
        <f>'Form 1 - Core RRL'!$M$4</f>
        <v>FINANCIAL PLAN 2021-22</v>
      </c>
      <c r="D14" s="572"/>
      <c r="E14" s="573" t="str">
        <f t="shared" si="7"/>
        <v>Form 7b - Covid - HSCP3</v>
      </c>
      <c r="F14" s="574">
        <f t="shared" si="0"/>
        <v>8</v>
      </c>
      <c r="G14" s="573" t="str">
        <f t="shared" si="8"/>
        <v>Covid</v>
      </c>
      <c r="H14" s="572" t="str">
        <f t="shared" si="1"/>
        <v>Planned Care</v>
      </c>
      <c r="I14" s="573" t="s">
        <v>246</v>
      </c>
      <c r="J14" s="572"/>
      <c r="K14" s="575"/>
      <c r="L14" s="588">
        <f t="shared" si="9"/>
        <v>8</v>
      </c>
      <c r="M14" s="528" t="s">
        <v>156</v>
      </c>
      <c r="N14" s="599">
        <v>0</v>
      </c>
      <c r="O14" s="529">
        <v>0.6</v>
      </c>
      <c r="P14" s="530">
        <f t="shared" si="2"/>
        <v>0</v>
      </c>
      <c r="Q14" s="529">
        <v>0.3</v>
      </c>
      <c r="R14" s="530">
        <f t="shared" si="3"/>
        <v>0</v>
      </c>
      <c r="S14" s="529">
        <v>0.3</v>
      </c>
      <c r="T14" s="530">
        <f t="shared" si="4"/>
        <v>0</v>
      </c>
      <c r="U14" s="529">
        <v>0.3</v>
      </c>
      <c r="V14" s="530">
        <f t="shared" si="5"/>
        <v>0</v>
      </c>
      <c r="W14" s="529">
        <v>0.3</v>
      </c>
      <c r="X14" s="530">
        <f t="shared" si="6"/>
        <v>0</v>
      </c>
      <c r="Y14" s="526" t="s">
        <v>157</v>
      </c>
    </row>
    <row r="15" spans="1:25" ht="60" x14ac:dyDescent="0.2">
      <c r="A15" s="572" t="str">
        <f>'Form 1 - Core RRL'!$M$3</f>
        <v>NHS Golden Jubilee</v>
      </c>
      <c r="B15" s="572" t="str">
        <f>'Form 1 - Core RRL'!$L$3</f>
        <v>nhs_19</v>
      </c>
      <c r="C15" s="572" t="str">
        <f>'Form 1 - Core RRL'!$M$4</f>
        <v>FINANCIAL PLAN 2021-22</v>
      </c>
      <c r="D15" s="572"/>
      <c r="E15" s="573" t="str">
        <f t="shared" si="7"/>
        <v>Form 7b - Covid - HSCP3</v>
      </c>
      <c r="F15" s="574">
        <f t="shared" si="0"/>
        <v>9</v>
      </c>
      <c r="G15" s="573" t="str">
        <f t="shared" si="8"/>
        <v>Covid</v>
      </c>
      <c r="H15" s="572" t="str">
        <f t="shared" si="1"/>
        <v>PPE</v>
      </c>
      <c r="I15" s="573" t="s">
        <v>246</v>
      </c>
      <c r="J15" s="572"/>
      <c r="K15" s="575"/>
      <c r="L15" s="588">
        <f t="shared" si="9"/>
        <v>9</v>
      </c>
      <c r="M15" s="528" t="s">
        <v>158</v>
      </c>
      <c r="N15" s="599">
        <v>0</v>
      </c>
      <c r="O15" s="529">
        <v>0.5</v>
      </c>
      <c r="P15" s="530">
        <f t="shared" si="2"/>
        <v>0</v>
      </c>
      <c r="Q15" s="529">
        <v>0.3</v>
      </c>
      <c r="R15" s="530">
        <f t="shared" si="3"/>
        <v>0</v>
      </c>
      <c r="S15" s="529">
        <v>0.3</v>
      </c>
      <c r="T15" s="530">
        <f t="shared" si="4"/>
        <v>0</v>
      </c>
      <c r="U15" s="529">
        <v>0.3</v>
      </c>
      <c r="V15" s="530">
        <f t="shared" si="5"/>
        <v>0</v>
      </c>
      <c r="W15" s="529">
        <v>0.3</v>
      </c>
      <c r="X15" s="530">
        <f t="shared" si="6"/>
        <v>0</v>
      </c>
      <c r="Y15" s="526" t="s">
        <v>159</v>
      </c>
    </row>
    <row r="16" spans="1:25" x14ac:dyDescent="0.2">
      <c r="A16" s="572" t="str">
        <f>'Form 1 - Core RRL'!$M$3</f>
        <v>NHS Golden Jubilee</v>
      </c>
      <c r="B16" s="572" t="str">
        <f>'Form 1 - Core RRL'!$L$3</f>
        <v>nhs_19</v>
      </c>
      <c r="C16" s="572" t="str">
        <f>'Form 1 - Core RRL'!$M$4</f>
        <v>FINANCIAL PLAN 2021-22</v>
      </c>
      <c r="D16" s="572"/>
      <c r="E16" s="573" t="str">
        <f t="shared" si="7"/>
        <v>Form 7b - Covid - HSCP3</v>
      </c>
      <c r="F16" s="574">
        <f t="shared" si="0"/>
        <v>10</v>
      </c>
      <c r="G16" s="573" t="str">
        <f t="shared" si="8"/>
        <v>Covid</v>
      </c>
      <c r="H16" s="572" t="str">
        <f t="shared" si="1"/>
        <v>Primary care</v>
      </c>
      <c r="I16" s="573" t="s">
        <v>246</v>
      </c>
      <c r="J16" s="572"/>
      <c r="K16" s="575"/>
      <c r="L16" s="588">
        <f t="shared" si="9"/>
        <v>10</v>
      </c>
      <c r="M16" s="528" t="s">
        <v>160</v>
      </c>
      <c r="N16" s="599">
        <v>0</v>
      </c>
      <c r="O16" s="529">
        <v>0.6</v>
      </c>
      <c r="P16" s="530">
        <f t="shared" si="2"/>
        <v>0</v>
      </c>
      <c r="Q16" s="529">
        <v>0.3</v>
      </c>
      <c r="R16" s="530">
        <f t="shared" si="3"/>
        <v>0</v>
      </c>
      <c r="S16" s="529">
        <v>0.3</v>
      </c>
      <c r="T16" s="530">
        <f t="shared" si="4"/>
        <v>0</v>
      </c>
      <c r="U16" s="529">
        <v>0.3</v>
      </c>
      <c r="V16" s="530">
        <f t="shared" si="5"/>
        <v>0</v>
      </c>
      <c r="W16" s="529">
        <v>0.3</v>
      </c>
      <c r="X16" s="530">
        <f t="shared" si="6"/>
        <v>0</v>
      </c>
      <c r="Y16" s="527" t="s">
        <v>161</v>
      </c>
    </row>
    <row r="17" spans="1:25" ht="36" x14ac:dyDescent="0.2">
      <c r="A17" s="572" t="str">
        <f>'Form 1 - Core RRL'!$M$3</f>
        <v>NHS Golden Jubilee</v>
      </c>
      <c r="B17" s="572" t="str">
        <f>'Form 1 - Core RRL'!$L$3</f>
        <v>nhs_19</v>
      </c>
      <c r="C17" s="572" t="str">
        <f>'Form 1 - Core RRL'!$M$4</f>
        <v>FINANCIAL PLAN 2021-22</v>
      </c>
      <c r="D17" s="572"/>
      <c r="E17" s="573" t="str">
        <f t="shared" si="7"/>
        <v>Form 7b - Covid - HSCP3</v>
      </c>
      <c r="F17" s="574">
        <f t="shared" si="0"/>
        <v>11</v>
      </c>
      <c r="G17" s="573" t="str">
        <f t="shared" si="8"/>
        <v>Covid</v>
      </c>
      <c r="H17" s="572" t="str">
        <f t="shared" si="1"/>
        <v>Public Health Measures (including flu)</v>
      </c>
      <c r="I17" s="573" t="s">
        <v>246</v>
      </c>
      <c r="J17" s="572"/>
      <c r="K17" s="575"/>
      <c r="L17" s="588">
        <f t="shared" si="9"/>
        <v>11</v>
      </c>
      <c r="M17" s="528" t="s">
        <v>162</v>
      </c>
      <c r="N17" s="599">
        <v>0</v>
      </c>
      <c r="O17" s="529">
        <v>1.5</v>
      </c>
      <c r="P17" s="530">
        <f t="shared" si="2"/>
        <v>0</v>
      </c>
      <c r="Q17" s="529">
        <v>1</v>
      </c>
      <c r="R17" s="530">
        <f t="shared" si="3"/>
        <v>0</v>
      </c>
      <c r="S17" s="529">
        <v>0.3</v>
      </c>
      <c r="T17" s="530">
        <f t="shared" si="4"/>
        <v>0</v>
      </c>
      <c r="U17" s="529">
        <v>0.3</v>
      </c>
      <c r="V17" s="530">
        <f t="shared" si="5"/>
        <v>0</v>
      </c>
      <c r="W17" s="529">
        <v>0.3</v>
      </c>
      <c r="X17" s="530">
        <f t="shared" si="6"/>
        <v>0</v>
      </c>
      <c r="Y17" s="526" t="s">
        <v>163</v>
      </c>
    </row>
    <row r="18" spans="1:25" ht="60" x14ac:dyDescent="0.2">
      <c r="A18" s="572" t="str">
        <f>'Form 1 - Core RRL'!$M$3</f>
        <v>NHS Golden Jubilee</v>
      </c>
      <c r="B18" s="572" t="str">
        <f>'Form 1 - Core RRL'!$L$3</f>
        <v>nhs_19</v>
      </c>
      <c r="C18" s="572" t="str">
        <f>'Form 1 - Core RRL'!$M$4</f>
        <v>FINANCIAL PLAN 2021-22</v>
      </c>
      <c r="D18" s="572"/>
      <c r="E18" s="573" t="str">
        <f t="shared" si="7"/>
        <v>Form 7b - Covid - HSCP3</v>
      </c>
      <c r="F18" s="574">
        <f t="shared" si="0"/>
        <v>12</v>
      </c>
      <c r="G18" s="573" t="str">
        <f t="shared" si="8"/>
        <v>Covid</v>
      </c>
      <c r="H18" s="572" t="str">
        <f t="shared" si="1"/>
        <v>Remobilisation</v>
      </c>
      <c r="I18" s="573" t="s">
        <v>246</v>
      </c>
      <c r="J18" s="572"/>
      <c r="K18" s="575"/>
      <c r="L18" s="588">
        <f t="shared" si="9"/>
        <v>12</v>
      </c>
      <c r="M18" s="528" t="s">
        <v>164</v>
      </c>
      <c r="N18" s="599">
        <v>0</v>
      </c>
      <c r="O18" s="529">
        <v>1.5</v>
      </c>
      <c r="P18" s="530">
        <f t="shared" si="2"/>
        <v>0</v>
      </c>
      <c r="Q18" s="529">
        <v>0.7</v>
      </c>
      <c r="R18" s="530">
        <f t="shared" si="3"/>
        <v>0</v>
      </c>
      <c r="S18" s="529">
        <v>0</v>
      </c>
      <c r="T18" s="530">
        <f t="shared" si="4"/>
        <v>0</v>
      </c>
      <c r="U18" s="529">
        <v>0</v>
      </c>
      <c r="V18" s="530">
        <f t="shared" si="5"/>
        <v>0</v>
      </c>
      <c r="W18" s="529">
        <v>0</v>
      </c>
      <c r="X18" s="530">
        <f t="shared" si="6"/>
        <v>0</v>
      </c>
      <c r="Y18" s="526" t="s">
        <v>165</v>
      </c>
    </row>
    <row r="19" spans="1:25" ht="48" x14ac:dyDescent="0.2">
      <c r="A19" s="572" t="str">
        <f>'Form 1 - Core RRL'!$M$3</f>
        <v>NHS Golden Jubilee</v>
      </c>
      <c r="B19" s="572" t="str">
        <f>'Form 1 - Core RRL'!$L$3</f>
        <v>nhs_19</v>
      </c>
      <c r="C19" s="572" t="str">
        <f>'Form 1 - Core RRL'!$M$4</f>
        <v>FINANCIAL PLAN 2021-22</v>
      </c>
      <c r="D19" s="572"/>
      <c r="E19" s="573" t="str">
        <f t="shared" si="7"/>
        <v>Form 7b - Covid - HSCP3</v>
      </c>
      <c r="F19" s="574">
        <f t="shared" si="0"/>
        <v>13</v>
      </c>
      <c r="G19" s="573" t="str">
        <f t="shared" si="8"/>
        <v>Covid</v>
      </c>
      <c r="H19" s="572" t="str">
        <f t="shared" si="1"/>
        <v>Social Care (payments to third parties, DD reduction)</v>
      </c>
      <c r="I19" s="573" t="s">
        <v>246</v>
      </c>
      <c r="J19" s="572"/>
      <c r="K19" s="575"/>
      <c r="L19" s="588">
        <f t="shared" si="9"/>
        <v>13</v>
      </c>
      <c r="M19" s="528" t="s">
        <v>166</v>
      </c>
      <c r="N19" s="599">
        <v>0</v>
      </c>
      <c r="O19" s="529">
        <v>0.45</v>
      </c>
      <c r="P19" s="530">
        <f t="shared" si="2"/>
        <v>0</v>
      </c>
      <c r="Q19" s="529">
        <v>0</v>
      </c>
      <c r="R19" s="530">
        <f t="shared" si="3"/>
        <v>0</v>
      </c>
      <c r="S19" s="529">
        <v>0</v>
      </c>
      <c r="T19" s="530">
        <f t="shared" si="4"/>
        <v>0</v>
      </c>
      <c r="U19" s="529">
        <v>0</v>
      </c>
      <c r="V19" s="530">
        <f t="shared" si="5"/>
        <v>0</v>
      </c>
      <c r="W19" s="529">
        <v>0</v>
      </c>
      <c r="X19" s="530">
        <f t="shared" si="6"/>
        <v>0</v>
      </c>
      <c r="Y19" s="526" t="s">
        <v>167</v>
      </c>
    </row>
    <row r="20" spans="1:25" ht="48" x14ac:dyDescent="0.2">
      <c r="A20" s="572" t="str">
        <f>'Form 1 - Core RRL'!$M$3</f>
        <v>NHS Golden Jubilee</v>
      </c>
      <c r="B20" s="572" t="str">
        <f>'Form 1 - Core RRL'!$L$3</f>
        <v>nhs_19</v>
      </c>
      <c r="C20" s="572" t="str">
        <f>'Form 1 - Core RRL'!$M$4</f>
        <v>FINANCIAL PLAN 2021-22</v>
      </c>
      <c r="D20" s="572"/>
      <c r="E20" s="573" t="str">
        <f t="shared" si="7"/>
        <v>Form 7b - Covid - HSCP3</v>
      </c>
      <c r="F20" s="574">
        <f t="shared" si="0"/>
        <v>14</v>
      </c>
      <c r="G20" s="573" t="str">
        <f t="shared" si="8"/>
        <v>Covid</v>
      </c>
      <c r="H20" s="572" t="str">
        <f t="shared" si="1"/>
        <v>Test and Protect</v>
      </c>
      <c r="I20" s="573" t="s">
        <v>246</v>
      </c>
      <c r="J20" s="572"/>
      <c r="K20" s="575"/>
      <c r="L20" s="588">
        <f t="shared" si="9"/>
        <v>14</v>
      </c>
      <c r="M20" s="528" t="s">
        <v>168</v>
      </c>
      <c r="N20" s="599">
        <v>0</v>
      </c>
      <c r="O20" s="529">
        <v>0.7</v>
      </c>
      <c r="P20" s="530">
        <f t="shared" si="2"/>
        <v>0</v>
      </c>
      <c r="Q20" s="529">
        <v>0.2</v>
      </c>
      <c r="R20" s="530">
        <f t="shared" si="3"/>
        <v>0</v>
      </c>
      <c r="S20" s="529">
        <v>0.2</v>
      </c>
      <c r="T20" s="530">
        <f t="shared" si="4"/>
        <v>0</v>
      </c>
      <c r="U20" s="529">
        <v>0.2</v>
      </c>
      <c r="V20" s="530">
        <f t="shared" si="5"/>
        <v>0</v>
      </c>
      <c r="W20" s="529">
        <v>0.2</v>
      </c>
      <c r="X20" s="530">
        <f t="shared" si="6"/>
        <v>0</v>
      </c>
      <c r="Y20" s="526" t="s">
        <v>169</v>
      </c>
    </row>
    <row r="21" spans="1:25" x14ac:dyDescent="0.2">
      <c r="A21" s="572" t="str">
        <f>'Form 1 - Core RRL'!$M$3</f>
        <v>NHS Golden Jubilee</v>
      </c>
      <c r="B21" s="572" t="str">
        <f>'Form 1 - Core RRL'!$L$3</f>
        <v>nhs_19</v>
      </c>
      <c r="C21" s="572" t="str">
        <f>'Form 1 - Core RRL'!$M$4</f>
        <v>FINANCIAL PLAN 2021-22</v>
      </c>
      <c r="D21" s="572"/>
      <c r="E21" s="573" t="str">
        <f t="shared" si="7"/>
        <v>Form 7b - Covid - HSCP3</v>
      </c>
      <c r="F21" s="574">
        <f t="shared" si="0"/>
        <v>15</v>
      </c>
      <c r="G21" s="573" t="str">
        <f t="shared" si="8"/>
        <v>Covid</v>
      </c>
      <c r="H21" s="572" t="str">
        <f t="shared" si="1"/>
        <v>Unscheduled care</v>
      </c>
      <c r="I21" s="573" t="s">
        <v>246</v>
      </c>
      <c r="J21" s="572"/>
      <c r="K21" s="575"/>
      <c r="L21" s="588">
        <f t="shared" si="9"/>
        <v>15</v>
      </c>
      <c r="M21" s="528" t="s">
        <v>170</v>
      </c>
      <c r="N21" s="599">
        <v>0</v>
      </c>
      <c r="O21" s="529">
        <v>1</v>
      </c>
      <c r="P21" s="530">
        <f t="shared" si="2"/>
        <v>0</v>
      </c>
      <c r="Q21" s="529">
        <v>1</v>
      </c>
      <c r="R21" s="530">
        <f t="shared" si="3"/>
        <v>0</v>
      </c>
      <c r="S21" s="529">
        <v>1</v>
      </c>
      <c r="T21" s="530">
        <f t="shared" si="4"/>
        <v>0</v>
      </c>
      <c r="U21" s="529">
        <v>1</v>
      </c>
      <c r="V21" s="530">
        <f t="shared" si="5"/>
        <v>0</v>
      </c>
      <c r="W21" s="529">
        <v>1</v>
      </c>
      <c r="X21" s="530">
        <f t="shared" si="6"/>
        <v>0</v>
      </c>
      <c r="Y21" s="526" t="s">
        <v>171</v>
      </c>
    </row>
    <row r="22" spans="1:25" ht="36" x14ac:dyDescent="0.2">
      <c r="A22" s="572" t="str">
        <f>'Form 1 - Core RRL'!$M$3</f>
        <v>NHS Golden Jubilee</v>
      </c>
      <c r="B22" s="572" t="str">
        <f>'Form 1 - Core RRL'!$L$3</f>
        <v>nhs_19</v>
      </c>
      <c r="C22" s="572" t="str">
        <f>'Form 1 - Core RRL'!$M$4</f>
        <v>FINANCIAL PLAN 2021-22</v>
      </c>
      <c r="D22" s="572"/>
      <c r="E22" s="573" t="str">
        <f t="shared" si="7"/>
        <v>Form 7b - Covid - HSCP3</v>
      </c>
      <c r="F22" s="574">
        <f t="shared" si="0"/>
        <v>16</v>
      </c>
      <c r="G22" s="573" t="str">
        <f t="shared" si="8"/>
        <v>Covid</v>
      </c>
      <c r="H22" s="572" t="str">
        <f t="shared" ref="H22" si="10">M22</f>
        <v>Mental Health</v>
      </c>
      <c r="I22" s="573" t="s">
        <v>246</v>
      </c>
      <c r="J22" s="572"/>
      <c r="K22" s="575"/>
      <c r="L22" s="588">
        <f t="shared" si="9"/>
        <v>16</v>
      </c>
      <c r="M22" s="585" t="s">
        <v>121</v>
      </c>
      <c r="N22" s="600">
        <v>0</v>
      </c>
      <c r="O22" s="586">
        <v>1</v>
      </c>
      <c r="P22" s="530">
        <f t="shared" si="2"/>
        <v>0</v>
      </c>
      <c r="Q22" s="529">
        <v>1</v>
      </c>
      <c r="R22" s="530">
        <f t="shared" si="3"/>
        <v>0</v>
      </c>
      <c r="S22" s="529">
        <v>1</v>
      </c>
      <c r="T22" s="530">
        <f t="shared" si="4"/>
        <v>0</v>
      </c>
      <c r="U22" s="529">
        <v>1</v>
      </c>
      <c r="V22" s="530">
        <f t="shared" si="5"/>
        <v>0</v>
      </c>
      <c r="W22" s="529">
        <v>1</v>
      </c>
      <c r="X22" s="530">
        <f t="shared" si="6"/>
        <v>0</v>
      </c>
      <c r="Y22" s="587" t="s">
        <v>440</v>
      </c>
    </row>
    <row r="23" spans="1:25" ht="24" x14ac:dyDescent="0.2">
      <c r="A23" s="572" t="str">
        <f>'Form 1 - Core RRL'!$M$3</f>
        <v>NHS Golden Jubilee</v>
      </c>
      <c r="B23" s="572" t="str">
        <f>'Form 1 - Core RRL'!$L$3</f>
        <v>nhs_19</v>
      </c>
      <c r="C23" s="572" t="str">
        <f>'Form 1 - Core RRL'!$M$4</f>
        <v>FINANCIAL PLAN 2021-22</v>
      </c>
      <c r="D23" s="572"/>
      <c r="E23" s="584" t="str">
        <f>$N$1</f>
        <v>Form 7b - Covid - HSCP3</v>
      </c>
      <c r="F23" s="574">
        <f t="shared" si="0"/>
        <v>17</v>
      </c>
      <c r="G23" s="573" t="str">
        <f t="shared" si="8"/>
        <v>Covid</v>
      </c>
      <c r="H23" s="572" t="str">
        <f>M23</f>
        <v>Offset Savings</v>
      </c>
      <c r="I23" s="584" t="s">
        <v>246</v>
      </c>
      <c r="J23" s="572"/>
      <c r="K23" s="575"/>
      <c r="L23" s="588">
        <f t="shared" ref="L23:L25" si="11">L22+1</f>
        <v>17</v>
      </c>
      <c r="M23" s="585" t="s">
        <v>472</v>
      </c>
      <c r="N23" s="600">
        <v>0</v>
      </c>
      <c r="O23" s="586">
        <v>0</v>
      </c>
      <c r="P23" s="530">
        <f t="shared" si="2"/>
        <v>0</v>
      </c>
      <c r="Q23" s="586">
        <v>0</v>
      </c>
      <c r="R23" s="530">
        <f t="shared" si="3"/>
        <v>0</v>
      </c>
      <c r="S23" s="586">
        <v>0</v>
      </c>
      <c r="T23" s="530">
        <f t="shared" si="4"/>
        <v>0</v>
      </c>
      <c r="U23" s="586">
        <v>0</v>
      </c>
      <c r="V23" s="530">
        <f t="shared" si="5"/>
        <v>0</v>
      </c>
      <c r="W23" s="586">
        <v>0</v>
      </c>
      <c r="X23" s="530">
        <f t="shared" si="6"/>
        <v>0</v>
      </c>
      <c r="Y23" s="587" t="s">
        <v>473</v>
      </c>
    </row>
    <row r="24" spans="1:25" ht="84" x14ac:dyDescent="0.2">
      <c r="A24" s="572" t="str">
        <f>'Form 1 - Core RRL'!$M$3</f>
        <v>NHS Golden Jubilee</v>
      </c>
      <c r="B24" s="572" t="str">
        <f>'Form 1 - Core RRL'!$L$3</f>
        <v>nhs_19</v>
      </c>
      <c r="C24" s="572" t="str">
        <f>'Form 1 - Core RRL'!$M$4</f>
        <v>FINANCIAL PLAN 2021-22</v>
      </c>
      <c r="D24" s="572"/>
      <c r="E24" s="573" t="str">
        <f t="shared" si="7"/>
        <v>Form 7b - Covid - HSCP3</v>
      </c>
      <c r="F24" s="574">
        <f t="shared" si="0"/>
        <v>18</v>
      </c>
      <c r="G24" s="573" t="str">
        <f t="shared" si="8"/>
        <v>Covid</v>
      </c>
      <c r="H24" s="572" t="str">
        <f t="shared" si="1"/>
        <v xml:space="preserve">Covid Vaccinations </v>
      </c>
      <c r="I24" s="573" t="s">
        <v>246</v>
      </c>
      <c r="J24" s="572"/>
      <c r="K24" s="575"/>
      <c r="L24" s="588">
        <f t="shared" si="11"/>
        <v>18</v>
      </c>
      <c r="M24" s="528" t="s">
        <v>172</v>
      </c>
      <c r="N24" s="599">
        <v>0</v>
      </c>
      <c r="O24" s="529"/>
      <c r="P24" s="530">
        <f t="shared" si="2"/>
        <v>0</v>
      </c>
      <c r="Q24" s="529"/>
      <c r="R24" s="530">
        <f t="shared" si="3"/>
        <v>0</v>
      </c>
      <c r="S24" s="529"/>
      <c r="T24" s="530">
        <f t="shared" si="4"/>
        <v>0</v>
      </c>
      <c r="U24" s="529"/>
      <c r="V24" s="530">
        <f t="shared" si="5"/>
        <v>0</v>
      </c>
      <c r="W24" s="529"/>
      <c r="X24" s="530">
        <f t="shared" si="6"/>
        <v>0</v>
      </c>
      <c r="Y24" s="526" t="s">
        <v>173</v>
      </c>
    </row>
    <row r="25" spans="1:25" x14ac:dyDescent="0.2">
      <c r="A25" s="572" t="str">
        <f>'Form 1 - Core RRL'!$M$3</f>
        <v>NHS Golden Jubilee</v>
      </c>
      <c r="B25" s="572" t="str">
        <f>'Form 1 - Core RRL'!$L$3</f>
        <v>nhs_19</v>
      </c>
      <c r="C25" s="572" t="str">
        <f>'Form 1 - Core RRL'!$M$4</f>
        <v>FINANCIAL PLAN 2021-22</v>
      </c>
      <c r="D25" s="572"/>
      <c r="E25" s="573" t="str">
        <f t="shared" si="7"/>
        <v>Form 7b - Covid - HSCP3</v>
      </c>
      <c r="F25" s="574">
        <f t="shared" si="0"/>
        <v>19</v>
      </c>
      <c r="G25" s="573" t="str">
        <f t="shared" si="8"/>
        <v>Covid</v>
      </c>
      <c r="H25" s="572" t="str">
        <f t="shared" si="1"/>
        <v>Total</v>
      </c>
      <c r="I25" s="573" t="s">
        <v>247</v>
      </c>
      <c r="J25" s="572"/>
      <c r="K25" s="575"/>
      <c r="L25" s="588">
        <f t="shared" si="11"/>
        <v>19</v>
      </c>
      <c r="M25" s="576" t="s">
        <v>9</v>
      </c>
      <c r="N25" s="577">
        <f>SUM(N7:N21)</f>
        <v>0</v>
      </c>
      <c r="O25" s="578"/>
      <c r="P25" s="577">
        <f>SUM(P7:P24)</f>
        <v>0</v>
      </c>
      <c r="Q25" s="578"/>
      <c r="R25" s="577">
        <f>SUM(R7:R24)</f>
        <v>0</v>
      </c>
      <c r="S25" s="577"/>
      <c r="T25" s="577">
        <f>SUM(T7:T24)</f>
        <v>0</v>
      </c>
      <c r="U25" s="577"/>
      <c r="V25" s="577">
        <f>SUM(V7:V24)</f>
        <v>0</v>
      </c>
      <c r="W25" s="577"/>
      <c r="X25" s="577">
        <f>SUM(X7:X24)</f>
        <v>0</v>
      </c>
      <c r="Y25" s="579"/>
    </row>
    <row r="27" spans="1:25" x14ac:dyDescent="0.2">
      <c r="M27" s="604" t="s">
        <v>474</v>
      </c>
    </row>
    <row r="28" spans="1:25" x14ac:dyDescent="0.2">
      <c r="M28" s="598"/>
    </row>
  </sheetData>
  <pageMargins left="0.7" right="0.7" top="0.75" bottom="0.75" header="0.3" footer="0.3"/>
  <pageSetup paperSize="9" orientation="portrait" horizontalDpi="90" verticalDpi="9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Y28"/>
  <sheetViews>
    <sheetView showGridLines="0" topLeftCell="K1" workbookViewId="0">
      <pane ySplit="6" topLeftCell="A7" activePane="bottomLeft" state="frozen"/>
      <selection activeCell="M28" sqref="M28"/>
      <selection pane="bottomLeft" activeCell="M28" sqref="M28"/>
    </sheetView>
  </sheetViews>
  <sheetFormatPr defaultRowHeight="12.75" outlineLevelRow="1" outlineLevelCol="1" x14ac:dyDescent="0.2"/>
  <cols>
    <col min="1" max="1" width="13.42578125" hidden="1" customWidth="1" outlineLevel="1"/>
    <col min="2" max="2" width="13.28515625" hidden="1" customWidth="1" outlineLevel="1"/>
    <col min="3" max="3" width="23.42578125" hidden="1" customWidth="1" outlineLevel="1"/>
    <col min="4" max="4" width="7.28515625" hidden="1" customWidth="1" outlineLevel="1"/>
    <col min="5" max="5" width="22.28515625" hidden="1" customWidth="1" outlineLevel="1"/>
    <col min="6" max="6" width="14.42578125" hidden="1" customWidth="1" outlineLevel="1"/>
    <col min="7" max="7" width="9.7109375" hidden="1" customWidth="1" outlineLevel="1"/>
    <col min="8" max="8" width="45.85546875" hidden="1" customWidth="1" outlineLevel="1"/>
    <col min="9" max="9" width="8.85546875" hidden="1" customWidth="1" outlineLevel="1"/>
    <col min="10" max="10" width="7.5703125" hidden="1" customWidth="1" outlineLevel="1"/>
    <col min="11" max="11" width="7.5703125" customWidth="1" collapsed="1"/>
    <col min="12" max="12" width="5.28515625" style="590" customWidth="1"/>
    <col min="13" max="13" width="17" customWidth="1"/>
    <col min="14" max="14" width="23.5703125" bestFit="1" customWidth="1"/>
    <col min="15" max="15" width="11.7109375" customWidth="1"/>
    <col min="16" max="16" width="13" customWidth="1"/>
    <col min="17" max="17" width="11.7109375" customWidth="1"/>
    <col min="18" max="18" width="12.5703125" customWidth="1"/>
    <col min="19" max="19" width="11.7109375" customWidth="1"/>
    <col min="20" max="20" width="13" customWidth="1"/>
    <col min="21" max="21" width="11.28515625" customWidth="1"/>
    <col min="22" max="22" width="13" customWidth="1"/>
    <col min="23" max="23" width="11.7109375" customWidth="1"/>
    <col min="24" max="24" width="13" customWidth="1"/>
    <col min="25" max="25" width="57.140625" bestFit="1" customWidth="1"/>
  </cols>
  <sheetData>
    <row r="1" spans="1:25" ht="15.75" thickBot="1" x14ac:dyDescent="0.3">
      <c r="M1" s="475" t="s">
        <v>382</v>
      </c>
      <c r="N1" s="474" t="s">
        <v>390</v>
      </c>
      <c r="O1" s="422" t="s">
        <v>386</v>
      </c>
      <c r="W1" s="567" t="s">
        <v>310</v>
      </c>
      <c r="X1" s="263"/>
    </row>
    <row r="2" spans="1:25" x14ac:dyDescent="0.2">
      <c r="O2" t="s">
        <v>393</v>
      </c>
      <c r="W2" s="515"/>
      <c r="X2" s="455" t="s">
        <v>311</v>
      </c>
    </row>
    <row r="3" spans="1:25" ht="13.5" thickBot="1" x14ac:dyDescent="0.25">
      <c r="O3" s="422"/>
      <c r="W3" s="538"/>
      <c r="X3" s="455" t="s">
        <v>435</v>
      </c>
    </row>
    <row r="4" spans="1:25" x14ac:dyDescent="0.2">
      <c r="L4" s="591"/>
      <c r="M4" s="283"/>
      <c r="N4" s="284" t="s">
        <v>129</v>
      </c>
      <c r="O4" s="282"/>
      <c r="P4" s="282"/>
      <c r="Q4" s="282"/>
      <c r="R4" s="282"/>
      <c r="S4" s="282"/>
      <c r="T4" s="282"/>
      <c r="U4" s="282"/>
      <c r="V4" s="282"/>
      <c r="W4" s="282"/>
      <c r="X4" s="282"/>
      <c r="Y4" s="282"/>
    </row>
    <row r="5" spans="1:25" x14ac:dyDescent="0.2">
      <c r="G5" t="s">
        <v>230</v>
      </c>
      <c r="L5" s="592" t="s">
        <v>130</v>
      </c>
      <c r="M5" s="286" t="s">
        <v>131</v>
      </c>
      <c r="N5" s="285" t="s">
        <v>231</v>
      </c>
      <c r="O5" s="285" t="s">
        <v>132</v>
      </c>
      <c r="P5" s="285" t="s">
        <v>133</v>
      </c>
      <c r="Q5" s="285" t="s">
        <v>134</v>
      </c>
      <c r="R5" s="285" t="s">
        <v>135</v>
      </c>
      <c r="S5" s="285" t="s">
        <v>136</v>
      </c>
      <c r="T5" s="285" t="s">
        <v>137</v>
      </c>
      <c r="U5" s="285" t="s">
        <v>138</v>
      </c>
      <c r="V5" s="285" t="s">
        <v>139</v>
      </c>
      <c r="W5" s="285" t="s">
        <v>140</v>
      </c>
      <c r="X5" s="287" t="s">
        <v>141</v>
      </c>
      <c r="Y5" s="288" t="s">
        <v>142</v>
      </c>
    </row>
    <row r="6" spans="1:25" hidden="1" outlineLevel="1" x14ac:dyDescent="0.2">
      <c r="A6" s="458" t="s">
        <v>233</v>
      </c>
      <c r="B6" s="459" t="s">
        <v>299</v>
      </c>
      <c r="C6" s="459" t="s">
        <v>234</v>
      </c>
      <c r="D6" s="459" t="s">
        <v>235</v>
      </c>
      <c r="E6" s="459" t="s">
        <v>236</v>
      </c>
      <c r="F6" s="459" t="s">
        <v>244</v>
      </c>
      <c r="G6" s="459" t="s">
        <v>237</v>
      </c>
      <c r="H6" s="459" t="s">
        <v>238</v>
      </c>
      <c r="I6" s="459" t="s">
        <v>245</v>
      </c>
      <c r="J6" s="459" t="s">
        <v>251</v>
      </c>
      <c r="K6" s="477" t="s">
        <v>248</v>
      </c>
      <c r="L6" s="592" t="s">
        <v>130</v>
      </c>
      <c r="M6" s="285" t="s">
        <v>131</v>
      </c>
      <c r="N6" s="285" t="s">
        <v>231</v>
      </c>
      <c r="O6" s="285" t="s">
        <v>132</v>
      </c>
      <c r="P6" s="285" t="s">
        <v>133</v>
      </c>
      <c r="Q6" s="285" t="s">
        <v>134</v>
      </c>
      <c r="R6" s="285" t="s">
        <v>135</v>
      </c>
      <c r="S6" s="285" t="s">
        <v>136</v>
      </c>
      <c r="T6" s="285" t="s">
        <v>137</v>
      </c>
      <c r="U6" s="285" t="s">
        <v>138</v>
      </c>
      <c r="V6" s="285" t="s">
        <v>139</v>
      </c>
      <c r="W6" s="285" t="s">
        <v>140</v>
      </c>
      <c r="X6" s="285" t="s">
        <v>141</v>
      </c>
      <c r="Y6" s="460" t="s">
        <v>142</v>
      </c>
    </row>
    <row r="7" spans="1:25" ht="24" collapsed="1" x14ac:dyDescent="0.2">
      <c r="A7" s="572" t="str">
        <f>'Form 1 - Core RRL'!$M$3</f>
        <v>NHS Golden Jubilee</v>
      </c>
      <c r="B7" s="572" t="str">
        <f>'Form 1 - Core RRL'!$L$3</f>
        <v>nhs_19</v>
      </c>
      <c r="C7" s="572" t="str">
        <f>'Form 1 - Core RRL'!$M$4</f>
        <v>FINANCIAL PLAN 2021-22</v>
      </c>
      <c r="D7" s="572"/>
      <c r="E7" s="573" t="str">
        <f>$N$1</f>
        <v>Form 7b - Covid - HSCP4</v>
      </c>
      <c r="F7" s="574">
        <f>L7</f>
        <v>1</v>
      </c>
      <c r="G7" s="573" t="str">
        <f>$G$5</f>
        <v>Covid</v>
      </c>
      <c r="H7" s="572" t="str">
        <f t="shared" ref="H7:H25" si="0">M7</f>
        <v>Additional staff costs HSCPs</v>
      </c>
      <c r="I7" s="573" t="s">
        <v>246</v>
      </c>
      <c r="J7" s="572"/>
      <c r="K7" s="575"/>
      <c r="L7" s="537">
        <v>1</v>
      </c>
      <c r="M7" s="528" t="s">
        <v>143</v>
      </c>
      <c r="N7" s="599">
        <v>0</v>
      </c>
      <c r="O7" s="529">
        <v>0.25</v>
      </c>
      <c r="P7" s="530">
        <f t="shared" ref="P7:P24" si="1">SUM(N7*O7)</f>
        <v>0</v>
      </c>
      <c r="Q7" s="529">
        <v>0.1</v>
      </c>
      <c r="R7" s="530">
        <f t="shared" ref="R7:R24" si="2">SUM(N7*Q7)</f>
        <v>0</v>
      </c>
      <c r="S7" s="529">
        <v>0</v>
      </c>
      <c r="T7" s="530">
        <f t="shared" ref="T7:T24" si="3">SUM(N7*S7)</f>
        <v>0</v>
      </c>
      <c r="U7" s="529">
        <v>0</v>
      </c>
      <c r="V7" s="530">
        <f t="shared" ref="V7:V24" si="4">SUM(N7*U7)</f>
        <v>0</v>
      </c>
      <c r="W7" s="529">
        <v>0</v>
      </c>
      <c r="X7" s="530">
        <f t="shared" ref="X7:X24" si="5">SUM(N7*W7)</f>
        <v>0</v>
      </c>
      <c r="Y7" s="525" t="s">
        <v>144</v>
      </c>
    </row>
    <row r="8" spans="1:25" ht="24" x14ac:dyDescent="0.2">
      <c r="A8" s="572" t="str">
        <f>'Form 1 - Core RRL'!$M$3</f>
        <v>NHS Golden Jubilee</v>
      </c>
      <c r="B8" s="572" t="str">
        <f>'Form 1 - Core RRL'!$L$3</f>
        <v>nhs_19</v>
      </c>
      <c r="C8" s="572" t="str">
        <f>'Form 1 - Core RRL'!$M$4</f>
        <v>FINANCIAL PLAN 2021-22</v>
      </c>
      <c r="D8" s="572"/>
      <c r="E8" s="573" t="str">
        <f t="shared" ref="E8:E25" si="6">$N$1</f>
        <v>Form 7b - Covid - HSCP4</v>
      </c>
      <c r="F8" s="574">
        <f t="shared" ref="F8:F25" si="7">L8</f>
        <v>2</v>
      </c>
      <c r="G8" s="573" t="str">
        <f t="shared" ref="G8:G25" si="8">$G$5</f>
        <v>Covid</v>
      </c>
      <c r="H8" s="572" t="str">
        <f t="shared" si="0"/>
        <v>Digital transformation</v>
      </c>
      <c r="I8" s="573" t="s">
        <v>246</v>
      </c>
      <c r="J8" s="572"/>
      <c r="K8" s="575"/>
      <c r="L8" s="588">
        <f t="shared" ref="L8:L24" si="9">L7+1</f>
        <v>2</v>
      </c>
      <c r="M8" s="528" t="s">
        <v>145</v>
      </c>
      <c r="N8" s="599">
        <v>0</v>
      </c>
      <c r="O8" s="529">
        <v>0.5</v>
      </c>
      <c r="P8" s="530">
        <f t="shared" si="1"/>
        <v>0</v>
      </c>
      <c r="Q8" s="529">
        <v>0.5</v>
      </c>
      <c r="R8" s="530">
        <f t="shared" si="2"/>
        <v>0</v>
      </c>
      <c r="S8" s="529">
        <v>0.5</v>
      </c>
      <c r="T8" s="530">
        <f t="shared" si="3"/>
        <v>0</v>
      </c>
      <c r="U8" s="529">
        <v>0.5</v>
      </c>
      <c r="V8" s="530">
        <f t="shared" si="4"/>
        <v>0</v>
      </c>
      <c r="W8" s="529">
        <v>0.5</v>
      </c>
      <c r="X8" s="530">
        <f t="shared" si="5"/>
        <v>0</v>
      </c>
      <c r="Y8" s="526" t="s">
        <v>146</v>
      </c>
    </row>
    <row r="9" spans="1:25" ht="24" x14ac:dyDescent="0.2">
      <c r="A9" s="572" t="str">
        <f>'Form 1 - Core RRL'!$M$3</f>
        <v>NHS Golden Jubilee</v>
      </c>
      <c r="B9" s="572" t="str">
        <f>'Form 1 - Core RRL'!$L$3</f>
        <v>nhs_19</v>
      </c>
      <c r="C9" s="572" t="str">
        <f>'Form 1 - Core RRL'!$M$4</f>
        <v>FINANCIAL PLAN 2021-22</v>
      </c>
      <c r="D9" s="572"/>
      <c r="E9" s="573" t="str">
        <f t="shared" si="6"/>
        <v>Form 7b - Covid - HSCP4</v>
      </c>
      <c r="F9" s="574">
        <f t="shared" si="7"/>
        <v>3</v>
      </c>
      <c r="G9" s="573" t="str">
        <f t="shared" si="8"/>
        <v>Covid</v>
      </c>
      <c r="H9" s="572" t="str">
        <f t="shared" si="0"/>
        <v>Equipment and Maintenance costs</v>
      </c>
      <c r="I9" s="573" t="s">
        <v>246</v>
      </c>
      <c r="J9" s="572"/>
      <c r="K9" s="575"/>
      <c r="L9" s="588">
        <f t="shared" si="9"/>
        <v>3</v>
      </c>
      <c r="M9" s="528" t="s">
        <v>147</v>
      </c>
      <c r="N9" s="599">
        <v>0</v>
      </c>
      <c r="O9" s="529">
        <v>0.7</v>
      </c>
      <c r="P9" s="530">
        <f t="shared" si="1"/>
        <v>0</v>
      </c>
      <c r="Q9" s="529">
        <v>0.4</v>
      </c>
      <c r="R9" s="530">
        <f t="shared" si="2"/>
        <v>0</v>
      </c>
      <c r="S9" s="529">
        <v>0.2</v>
      </c>
      <c r="T9" s="530">
        <f t="shared" si="3"/>
        <v>0</v>
      </c>
      <c r="U9" s="529">
        <v>0.2</v>
      </c>
      <c r="V9" s="530">
        <f t="shared" si="4"/>
        <v>0</v>
      </c>
      <c r="W9" s="529">
        <v>0.2</v>
      </c>
      <c r="X9" s="530">
        <f t="shared" si="5"/>
        <v>0</v>
      </c>
      <c r="Y9" s="526" t="s">
        <v>148</v>
      </c>
    </row>
    <row r="10" spans="1:25" ht="36" x14ac:dyDescent="0.2">
      <c r="A10" s="572" t="str">
        <f>'Form 1 - Core RRL'!$M$3</f>
        <v>NHS Golden Jubilee</v>
      </c>
      <c r="B10" s="572" t="str">
        <f>'Form 1 - Core RRL'!$L$3</f>
        <v>nhs_19</v>
      </c>
      <c r="C10" s="572" t="str">
        <f>'Form 1 - Core RRL'!$M$4</f>
        <v>FINANCIAL PLAN 2021-22</v>
      </c>
      <c r="D10" s="572"/>
      <c r="E10" s="573" t="str">
        <f t="shared" si="6"/>
        <v>Form 7b - Covid - HSCP4</v>
      </c>
      <c r="F10" s="574">
        <f t="shared" si="7"/>
        <v>4</v>
      </c>
      <c r="G10" s="573" t="str">
        <f t="shared" si="8"/>
        <v>Covid</v>
      </c>
      <c r="H10" s="572" t="str">
        <f t="shared" si="0"/>
        <v>Hospital scale up - Staffing and beds (non-recurring)</v>
      </c>
      <c r="I10" s="573" t="s">
        <v>246</v>
      </c>
      <c r="J10" s="572"/>
      <c r="K10" s="575"/>
      <c r="L10" s="588">
        <f t="shared" si="9"/>
        <v>4</v>
      </c>
      <c r="M10" s="528" t="s">
        <v>149</v>
      </c>
      <c r="N10" s="599">
        <v>0</v>
      </c>
      <c r="O10" s="529">
        <v>0.45</v>
      </c>
      <c r="P10" s="530">
        <f t="shared" si="1"/>
        <v>0</v>
      </c>
      <c r="Q10" s="529">
        <v>0.25</v>
      </c>
      <c r="R10" s="530">
        <f t="shared" si="2"/>
        <v>0</v>
      </c>
      <c r="S10" s="529">
        <v>0.25</v>
      </c>
      <c r="T10" s="530">
        <f t="shared" si="3"/>
        <v>0</v>
      </c>
      <c r="U10" s="529">
        <v>0.25</v>
      </c>
      <c r="V10" s="530">
        <f t="shared" si="4"/>
        <v>0</v>
      </c>
      <c r="W10" s="529">
        <v>0.25</v>
      </c>
      <c r="X10" s="530">
        <f t="shared" si="5"/>
        <v>0</v>
      </c>
      <c r="Y10" s="526" t="s">
        <v>150</v>
      </c>
    </row>
    <row r="11" spans="1:25" ht="24" x14ac:dyDescent="0.2">
      <c r="A11" s="572" t="str">
        <f>'Form 1 - Core RRL'!$M$3</f>
        <v>NHS Golden Jubilee</v>
      </c>
      <c r="B11" s="572" t="str">
        <f>'Form 1 - Core RRL'!$L$3</f>
        <v>nhs_19</v>
      </c>
      <c r="C11" s="572" t="str">
        <f>'Form 1 - Core RRL'!$M$4</f>
        <v>FINANCIAL PLAN 2021-22</v>
      </c>
      <c r="D11" s="572"/>
      <c r="E11" s="573" t="str">
        <f t="shared" si="6"/>
        <v>Form 7b - Covid - HSCP4</v>
      </c>
      <c r="F11" s="574">
        <f t="shared" si="7"/>
        <v>5</v>
      </c>
      <c r="G11" s="573" t="str">
        <f t="shared" si="8"/>
        <v>Covid</v>
      </c>
      <c r="H11" s="572" t="str">
        <f t="shared" si="0"/>
        <v>Loss of income</v>
      </c>
      <c r="I11" s="573" t="s">
        <v>246</v>
      </c>
      <c r="J11" s="572"/>
      <c r="K11" s="575"/>
      <c r="L11" s="588">
        <f t="shared" si="9"/>
        <v>5</v>
      </c>
      <c r="M11" s="528" t="s">
        <v>151</v>
      </c>
      <c r="N11" s="599">
        <v>0</v>
      </c>
      <c r="O11" s="529">
        <v>0.2</v>
      </c>
      <c r="P11" s="530">
        <f t="shared" si="1"/>
        <v>0</v>
      </c>
      <c r="Q11" s="529">
        <v>0</v>
      </c>
      <c r="R11" s="530">
        <f t="shared" si="2"/>
        <v>0</v>
      </c>
      <c r="S11" s="529">
        <v>0</v>
      </c>
      <c r="T11" s="530">
        <f t="shared" si="3"/>
        <v>0</v>
      </c>
      <c r="U11" s="529">
        <v>0</v>
      </c>
      <c r="V11" s="530">
        <f t="shared" si="4"/>
        <v>0</v>
      </c>
      <c r="W11" s="529">
        <v>0</v>
      </c>
      <c r="X11" s="530">
        <f t="shared" si="5"/>
        <v>0</v>
      </c>
      <c r="Y11" s="526" t="s">
        <v>152</v>
      </c>
    </row>
    <row r="12" spans="1:25" ht="48" x14ac:dyDescent="0.2">
      <c r="A12" s="572" t="str">
        <f>'Form 1 - Core RRL'!$M$3</f>
        <v>NHS Golden Jubilee</v>
      </c>
      <c r="B12" s="572" t="str">
        <f>'Form 1 - Core RRL'!$L$3</f>
        <v>nhs_19</v>
      </c>
      <c r="C12" s="572" t="str">
        <f>'Form 1 - Core RRL'!$M$4</f>
        <v>FINANCIAL PLAN 2021-22</v>
      </c>
      <c r="D12" s="572"/>
      <c r="E12" s="573" t="str">
        <f t="shared" si="6"/>
        <v>Form 7b - Covid - HSCP4</v>
      </c>
      <c r="F12" s="574">
        <f t="shared" si="7"/>
        <v>6</v>
      </c>
      <c r="G12" s="573" t="str">
        <f t="shared" si="8"/>
        <v>Covid</v>
      </c>
      <c r="H12" s="572" t="str">
        <f t="shared" si="0"/>
        <v>Louisa Jordan</v>
      </c>
      <c r="I12" s="573" t="s">
        <v>246</v>
      </c>
      <c r="J12" s="572"/>
      <c r="K12" s="575"/>
      <c r="L12" s="588">
        <f t="shared" si="9"/>
        <v>6</v>
      </c>
      <c r="M12" s="528" t="s">
        <v>153</v>
      </c>
      <c r="N12" s="599">
        <v>0</v>
      </c>
      <c r="O12" s="529">
        <v>0.4</v>
      </c>
      <c r="P12" s="530">
        <f t="shared" si="1"/>
        <v>0</v>
      </c>
      <c r="Q12" s="529">
        <v>0</v>
      </c>
      <c r="R12" s="530">
        <f t="shared" si="2"/>
        <v>0</v>
      </c>
      <c r="S12" s="529">
        <v>0</v>
      </c>
      <c r="T12" s="530">
        <f t="shared" si="3"/>
        <v>0</v>
      </c>
      <c r="U12" s="529">
        <v>0</v>
      </c>
      <c r="V12" s="530">
        <f t="shared" si="4"/>
        <v>0</v>
      </c>
      <c r="W12" s="529">
        <v>0</v>
      </c>
      <c r="X12" s="530">
        <f t="shared" si="5"/>
        <v>0</v>
      </c>
      <c r="Y12" s="526" t="s">
        <v>154</v>
      </c>
    </row>
    <row r="13" spans="1:25" x14ac:dyDescent="0.2">
      <c r="A13" s="572" t="str">
        <f>'Form 1 - Core RRL'!$M$3</f>
        <v>NHS Golden Jubilee</v>
      </c>
      <c r="B13" s="572" t="str">
        <f>'Form 1 - Core RRL'!$L$3</f>
        <v>nhs_19</v>
      </c>
      <c r="C13" s="572" t="str">
        <f>'Form 1 - Core RRL'!$M$4</f>
        <v>FINANCIAL PLAN 2021-22</v>
      </c>
      <c r="D13" s="572"/>
      <c r="E13" s="573" t="str">
        <f t="shared" si="6"/>
        <v>Form 7b - Covid - HSCP4</v>
      </c>
      <c r="F13" s="574">
        <f t="shared" si="7"/>
        <v>7</v>
      </c>
      <c r="G13" s="573" t="str">
        <f t="shared" si="8"/>
        <v>Covid</v>
      </c>
      <c r="H13" s="572" t="str">
        <f t="shared" si="0"/>
        <v>Other</v>
      </c>
      <c r="I13" s="573" t="s">
        <v>246</v>
      </c>
      <c r="J13" s="572"/>
      <c r="K13" s="575"/>
      <c r="L13" s="588">
        <f t="shared" si="9"/>
        <v>7</v>
      </c>
      <c r="M13" s="528" t="s">
        <v>84</v>
      </c>
      <c r="N13" s="599">
        <v>0</v>
      </c>
      <c r="O13" s="529">
        <v>0.25</v>
      </c>
      <c r="P13" s="530">
        <f t="shared" si="1"/>
        <v>0</v>
      </c>
      <c r="Q13" s="529">
        <v>0</v>
      </c>
      <c r="R13" s="530">
        <f t="shared" si="2"/>
        <v>0</v>
      </c>
      <c r="S13" s="529">
        <v>0</v>
      </c>
      <c r="T13" s="530">
        <f t="shared" si="3"/>
        <v>0</v>
      </c>
      <c r="U13" s="529">
        <v>0</v>
      </c>
      <c r="V13" s="530">
        <f t="shared" si="4"/>
        <v>0</v>
      </c>
      <c r="W13" s="529">
        <v>0</v>
      </c>
      <c r="X13" s="530">
        <f t="shared" si="5"/>
        <v>0</v>
      </c>
      <c r="Y13" s="527" t="s">
        <v>155</v>
      </c>
    </row>
    <row r="14" spans="1:25" ht="60" x14ac:dyDescent="0.2">
      <c r="A14" s="572" t="str">
        <f>'Form 1 - Core RRL'!$M$3</f>
        <v>NHS Golden Jubilee</v>
      </c>
      <c r="B14" s="572" t="str">
        <f>'Form 1 - Core RRL'!$L$3</f>
        <v>nhs_19</v>
      </c>
      <c r="C14" s="572" t="str">
        <f>'Form 1 - Core RRL'!$M$4</f>
        <v>FINANCIAL PLAN 2021-22</v>
      </c>
      <c r="D14" s="572"/>
      <c r="E14" s="573" t="str">
        <f t="shared" si="6"/>
        <v>Form 7b - Covid - HSCP4</v>
      </c>
      <c r="F14" s="574">
        <f t="shared" si="7"/>
        <v>8</v>
      </c>
      <c r="G14" s="573" t="str">
        <f t="shared" si="8"/>
        <v>Covid</v>
      </c>
      <c r="H14" s="572" t="str">
        <f t="shared" si="0"/>
        <v>Planned Care</v>
      </c>
      <c r="I14" s="573" t="s">
        <v>246</v>
      </c>
      <c r="J14" s="572"/>
      <c r="K14" s="575"/>
      <c r="L14" s="588">
        <f t="shared" si="9"/>
        <v>8</v>
      </c>
      <c r="M14" s="528" t="s">
        <v>156</v>
      </c>
      <c r="N14" s="599">
        <v>0</v>
      </c>
      <c r="O14" s="529">
        <v>0.6</v>
      </c>
      <c r="P14" s="530">
        <f t="shared" si="1"/>
        <v>0</v>
      </c>
      <c r="Q14" s="529">
        <v>0.3</v>
      </c>
      <c r="R14" s="530">
        <f t="shared" si="2"/>
        <v>0</v>
      </c>
      <c r="S14" s="529">
        <v>0.3</v>
      </c>
      <c r="T14" s="530">
        <f t="shared" si="3"/>
        <v>0</v>
      </c>
      <c r="U14" s="529">
        <v>0.3</v>
      </c>
      <c r="V14" s="530">
        <f t="shared" si="4"/>
        <v>0</v>
      </c>
      <c r="W14" s="529">
        <v>0.3</v>
      </c>
      <c r="X14" s="530">
        <f t="shared" si="5"/>
        <v>0</v>
      </c>
      <c r="Y14" s="526" t="s">
        <v>157</v>
      </c>
    </row>
    <row r="15" spans="1:25" ht="60" x14ac:dyDescent="0.2">
      <c r="A15" s="572" t="str">
        <f>'Form 1 - Core RRL'!$M$3</f>
        <v>NHS Golden Jubilee</v>
      </c>
      <c r="B15" s="572" t="str">
        <f>'Form 1 - Core RRL'!$L$3</f>
        <v>nhs_19</v>
      </c>
      <c r="C15" s="572" t="str">
        <f>'Form 1 - Core RRL'!$M$4</f>
        <v>FINANCIAL PLAN 2021-22</v>
      </c>
      <c r="D15" s="572"/>
      <c r="E15" s="573" t="str">
        <f t="shared" si="6"/>
        <v>Form 7b - Covid - HSCP4</v>
      </c>
      <c r="F15" s="574">
        <f t="shared" si="7"/>
        <v>9</v>
      </c>
      <c r="G15" s="573" t="str">
        <f t="shared" si="8"/>
        <v>Covid</v>
      </c>
      <c r="H15" s="572" t="str">
        <f t="shared" si="0"/>
        <v>PPE</v>
      </c>
      <c r="I15" s="573" t="s">
        <v>246</v>
      </c>
      <c r="J15" s="572"/>
      <c r="K15" s="575"/>
      <c r="L15" s="588">
        <f t="shared" si="9"/>
        <v>9</v>
      </c>
      <c r="M15" s="528" t="s">
        <v>158</v>
      </c>
      <c r="N15" s="599">
        <v>0</v>
      </c>
      <c r="O15" s="529">
        <v>0.5</v>
      </c>
      <c r="P15" s="530">
        <f t="shared" si="1"/>
        <v>0</v>
      </c>
      <c r="Q15" s="529">
        <v>0.3</v>
      </c>
      <c r="R15" s="530">
        <f t="shared" si="2"/>
        <v>0</v>
      </c>
      <c r="S15" s="529">
        <v>0.3</v>
      </c>
      <c r="T15" s="530">
        <f t="shared" si="3"/>
        <v>0</v>
      </c>
      <c r="U15" s="529">
        <v>0.3</v>
      </c>
      <c r="V15" s="530">
        <f t="shared" si="4"/>
        <v>0</v>
      </c>
      <c r="W15" s="529">
        <v>0.3</v>
      </c>
      <c r="X15" s="530">
        <f t="shared" si="5"/>
        <v>0</v>
      </c>
      <c r="Y15" s="526" t="s">
        <v>159</v>
      </c>
    </row>
    <row r="16" spans="1:25" x14ac:dyDescent="0.2">
      <c r="A16" s="572" t="str">
        <f>'Form 1 - Core RRL'!$M$3</f>
        <v>NHS Golden Jubilee</v>
      </c>
      <c r="B16" s="572" t="str">
        <f>'Form 1 - Core RRL'!$L$3</f>
        <v>nhs_19</v>
      </c>
      <c r="C16" s="572" t="str">
        <f>'Form 1 - Core RRL'!$M$4</f>
        <v>FINANCIAL PLAN 2021-22</v>
      </c>
      <c r="D16" s="572"/>
      <c r="E16" s="573" t="str">
        <f t="shared" si="6"/>
        <v>Form 7b - Covid - HSCP4</v>
      </c>
      <c r="F16" s="574">
        <f t="shared" si="7"/>
        <v>10</v>
      </c>
      <c r="G16" s="573" t="str">
        <f t="shared" si="8"/>
        <v>Covid</v>
      </c>
      <c r="H16" s="572" t="str">
        <f t="shared" si="0"/>
        <v>Primary care</v>
      </c>
      <c r="I16" s="573" t="s">
        <v>246</v>
      </c>
      <c r="J16" s="572"/>
      <c r="K16" s="575"/>
      <c r="L16" s="588">
        <f t="shared" si="9"/>
        <v>10</v>
      </c>
      <c r="M16" s="528" t="s">
        <v>160</v>
      </c>
      <c r="N16" s="599">
        <v>0</v>
      </c>
      <c r="O16" s="529">
        <v>0.6</v>
      </c>
      <c r="P16" s="530">
        <f t="shared" si="1"/>
        <v>0</v>
      </c>
      <c r="Q16" s="529">
        <v>0.3</v>
      </c>
      <c r="R16" s="530">
        <f t="shared" si="2"/>
        <v>0</v>
      </c>
      <c r="S16" s="529">
        <v>0.3</v>
      </c>
      <c r="T16" s="530">
        <f t="shared" si="3"/>
        <v>0</v>
      </c>
      <c r="U16" s="529">
        <v>0.3</v>
      </c>
      <c r="V16" s="530">
        <f t="shared" si="4"/>
        <v>0</v>
      </c>
      <c r="W16" s="529">
        <v>0.3</v>
      </c>
      <c r="X16" s="530">
        <f t="shared" si="5"/>
        <v>0</v>
      </c>
      <c r="Y16" s="527" t="s">
        <v>161</v>
      </c>
    </row>
    <row r="17" spans="1:25" ht="36" x14ac:dyDescent="0.2">
      <c r="A17" s="572" t="str">
        <f>'Form 1 - Core RRL'!$M$3</f>
        <v>NHS Golden Jubilee</v>
      </c>
      <c r="B17" s="572" t="str">
        <f>'Form 1 - Core RRL'!$L$3</f>
        <v>nhs_19</v>
      </c>
      <c r="C17" s="572" t="str">
        <f>'Form 1 - Core RRL'!$M$4</f>
        <v>FINANCIAL PLAN 2021-22</v>
      </c>
      <c r="D17" s="572"/>
      <c r="E17" s="573" t="str">
        <f t="shared" si="6"/>
        <v>Form 7b - Covid - HSCP4</v>
      </c>
      <c r="F17" s="574">
        <f t="shared" si="7"/>
        <v>11</v>
      </c>
      <c r="G17" s="573" t="str">
        <f t="shared" si="8"/>
        <v>Covid</v>
      </c>
      <c r="H17" s="572" t="str">
        <f t="shared" si="0"/>
        <v>Public Health Measures (including flu)</v>
      </c>
      <c r="I17" s="573" t="s">
        <v>246</v>
      </c>
      <c r="J17" s="572"/>
      <c r="K17" s="575"/>
      <c r="L17" s="588">
        <f t="shared" si="9"/>
        <v>11</v>
      </c>
      <c r="M17" s="528" t="s">
        <v>162</v>
      </c>
      <c r="N17" s="599">
        <v>0</v>
      </c>
      <c r="O17" s="529">
        <v>1.5</v>
      </c>
      <c r="P17" s="530">
        <f t="shared" si="1"/>
        <v>0</v>
      </c>
      <c r="Q17" s="529">
        <v>1</v>
      </c>
      <c r="R17" s="530">
        <f t="shared" si="2"/>
        <v>0</v>
      </c>
      <c r="S17" s="529">
        <v>0.3</v>
      </c>
      <c r="T17" s="530">
        <f t="shared" si="3"/>
        <v>0</v>
      </c>
      <c r="U17" s="529">
        <v>0.3</v>
      </c>
      <c r="V17" s="530">
        <f t="shared" si="4"/>
        <v>0</v>
      </c>
      <c r="W17" s="529">
        <v>0.3</v>
      </c>
      <c r="X17" s="530">
        <f t="shared" si="5"/>
        <v>0</v>
      </c>
      <c r="Y17" s="526" t="s">
        <v>163</v>
      </c>
    </row>
    <row r="18" spans="1:25" ht="60" x14ac:dyDescent="0.2">
      <c r="A18" s="572" t="str">
        <f>'Form 1 - Core RRL'!$M$3</f>
        <v>NHS Golden Jubilee</v>
      </c>
      <c r="B18" s="572" t="str">
        <f>'Form 1 - Core RRL'!$L$3</f>
        <v>nhs_19</v>
      </c>
      <c r="C18" s="572" t="str">
        <f>'Form 1 - Core RRL'!$M$4</f>
        <v>FINANCIAL PLAN 2021-22</v>
      </c>
      <c r="D18" s="572"/>
      <c r="E18" s="573" t="str">
        <f t="shared" si="6"/>
        <v>Form 7b - Covid - HSCP4</v>
      </c>
      <c r="F18" s="574">
        <f t="shared" si="7"/>
        <v>12</v>
      </c>
      <c r="G18" s="573" t="str">
        <f t="shared" si="8"/>
        <v>Covid</v>
      </c>
      <c r="H18" s="572" t="str">
        <f t="shared" si="0"/>
        <v>Remobilisation</v>
      </c>
      <c r="I18" s="573" t="s">
        <v>246</v>
      </c>
      <c r="J18" s="572"/>
      <c r="K18" s="575"/>
      <c r="L18" s="588">
        <f t="shared" si="9"/>
        <v>12</v>
      </c>
      <c r="M18" s="528" t="s">
        <v>164</v>
      </c>
      <c r="N18" s="599">
        <v>0</v>
      </c>
      <c r="O18" s="529">
        <v>1.5</v>
      </c>
      <c r="P18" s="530">
        <f t="shared" si="1"/>
        <v>0</v>
      </c>
      <c r="Q18" s="529">
        <v>0.7</v>
      </c>
      <c r="R18" s="530">
        <f t="shared" si="2"/>
        <v>0</v>
      </c>
      <c r="S18" s="529">
        <v>0</v>
      </c>
      <c r="T18" s="530">
        <f t="shared" si="3"/>
        <v>0</v>
      </c>
      <c r="U18" s="529">
        <v>0</v>
      </c>
      <c r="V18" s="530">
        <f t="shared" si="4"/>
        <v>0</v>
      </c>
      <c r="W18" s="529">
        <v>0</v>
      </c>
      <c r="X18" s="530">
        <f t="shared" si="5"/>
        <v>0</v>
      </c>
      <c r="Y18" s="526" t="s">
        <v>165</v>
      </c>
    </row>
    <row r="19" spans="1:25" ht="48" x14ac:dyDescent="0.2">
      <c r="A19" s="572" t="str">
        <f>'Form 1 - Core RRL'!$M$3</f>
        <v>NHS Golden Jubilee</v>
      </c>
      <c r="B19" s="572" t="str">
        <f>'Form 1 - Core RRL'!$L$3</f>
        <v>nhs_19</v>
      </c>
      <c r="C19" s="572" t="str">
        <f>'Form 1 - Core RRL'!$M$4</f>
        <v>FINANCIAL PLAN 2021-22</v>
      </c>
      <c r="D19" s="572"/>
      <c r="E19" s="573" t="str">
        <f t="shared" si="6"/>
        <v>Form 7b - Covid - HSCP4</v>
      </c>
      <c r="F19" s="574">
        <f t="shared" si="7"/>
        <v>13</v>
      </c>
      <c r="G19" s="573" t="str">
        <f t="shared" si="8"/>
        <v>Covid</v>
      </c>
      <c r="H19" s="572" t="str">
        <f t="shared" si="0"/>
        <v>Social Care (payments to third parties, DD reduction)</v>
      </c>
      <c r="I19" s="573" t="s">
        <v>246</v>
      </c>
      <c r="J19" s="572"/>
      <c r="K19" s="575"/>
      <c r="L19" s="588">
        <f t="shared" si="9"/>
        <v>13</v>
      </c>
      <c r="M19" s="528" t="s">
        <v>166</v>
      </c>
      <c r="N19" s="599">
        <v>0</v>
      </c>
      <c r="O19" s="529">
        <v>0.45</v>
      </c>
      <c r="P19" s="530">
        <f t="shared" si="1"/>
        <v>0</v>
      </c>
      <c r="Q19" s="529">
        <v>0</v>
      </c>
      <c r="R19" s="530">
        <f t="shared" si="2"/>
        <v>0</v>
      </c>
      <c r="S19" s="529">
        <v>0</v>
      </c>
      <c r="T19" s="530">
        <f t="shared" si="3"/>
        <v>0</v>
      </c>
      <c r="U19" s="529">
        <v>0</v>
      </c>
      <c r="V19" s="530">
        <f t="shared" si="4"/>
        <v>0</v>
      </c>
      <c r="W19" s="529">
        <v>0</v>
      </c>
      <c r="X19" s="530">
        <f t="shared" si="5"/>
        <v>0</v>
      </c>
      <c r="Y19" s="526" t="s">
        <v>167</v>
      </c>
    </row>
    <row r="20" spans="1:25" ht="48" x14ac:dyDescent="0.2">
      <c r="A20" s="572" t="str">
        <f>'Form 1 - Core RRL'!$M$3</f>
        <v>NHS Golden Jubilee</v>
      </c>
      <c r="B20" s="572" t="str">
        <f>'Form 1 - Core RRL'!$L$3</f>
        <v>nhs_19</v>
      </c>
      <c r="C20" s="572" t="str">
        <f>'Form 1 - Core RRL'!$M$4</f>
        <v>FINANCIAL PLAN 2021-22</v>
      </c>
      <c r="D20" s="572"/>
      <c r="E20" s="573" t="str">
        <f t="shared" si="6"/>
        <v>Form 7b - Covid - HSCP4</v>
      </c>
      <c r="F20" s="574">
        <f t="shared" si="7"/>
        <v>14</v>
      </c>
      <c r="G20" s="573" t="str">
        <f t="shared" si="8"/>
        <v>Covid</v>
      </c>
      <c r="H20" s="572" t="str">
        <f t="shared" si="0"/>
        <v>Test and Protect</v>
      </c>
      <c r="I20" s="573" t="s">
        <v>246</v>
      </c>
      <c r="J20" s="572"/>
      <c r="K20" s="575"/>
      <c r="L20" s="588">
        <f t="shared" si="9"/>
        <v>14</v>
      </c>
      <c r="M20" s="528" t="s">
        <v>168</v>
      </c>
      <c r="N20" s="599">
        <v>0</v>
      </c>
      <c r="O20" s="529">
        <v>0.7</v>
      </c>
      <c r="P20" s="530">
        <f t="shared" si="1"/>
        <v>0</v>
      </c>
      <c r="Q20" s="529">
        <v>0.2</v>
      </c>
      <c r="R20" s="530">
        <f t="shared" si="2"/>
        <v>0</v>
      </c>
      <c r="S20" s="529">
        <v>0.2</v>
      </c>
      <c r="T20" s="530">
        <f t="shared" si="3"/>
        <v>0</v>
      </c>
      <c r="U20" s="529">
        <v>0.2</v>
      </c>
      <c r="V20" s="530">
        <f t="shared" si="4"/>
        <v>0</v>
      </c>
      <c r="W20" s="529">
        <v>0.2</v>
      </c>
      <c r="X20" s="530">
        <f t="shared" si="5"/>
        <v>0</v>
      </c>
      <c r="Y20" s="526" t="s">
        <v>169</v>
      </c>
    </row>
    <row r="21" spans="1:25" x14ac:dyDescent="0.2">
      <c r="A21" s="572" t="str">
        <f>'Form 1 - Core RRL'!$M$3</f>
        <v>NHS Golden Jubilee</v>
      </c>
      <c r="B21" s="572" t="str">
        <f>'Form 1 - Core RRL'!$L$3</f>
        <v>nhs_19</v>
      </c>
      <c r="C21" s="572" t="str">
        <f>'Form 1 - Core RRL'!$M$4</f>
        <v>FINANCIAL PLAN 2021-22</v>
      </c>
      <c r="D21" s="572"/>
      <c r="E21" s="573" t="str">
        <f t="shared" si="6"/>
        <v>Form 7b - Covid - HSCP4</v>
      </c>
      <c r="F21" s="574">
        <f t="shared" si="7"/>
        <v>15</v>
      </c>
      <c r="G21" s="573" t="str">
        <f t="shared" si="8"/>
        <v>Covid</v>
      </c>
      <c r="H21" s="572" t="str">
        <f t="shared" si="0"/>
        <v>Unscheduled care</v>
      </c>
      <c r="I21" s="573" t="s">
        <v>246</v>
      </c>
      <c r="J21" s="572"/>
      <c r="K21" s="575"/>
      <c r="L21" s="588">
        <f t="shared" si="9"/>
        <v>15</v>
      </c>
      <c r="M21" s="528" t="s">
        <v>170</v>
      </c>
      <c r="N21" s="599">
        <v>0</v>
      </c>
      <c r="O21" s="529">
        <v>1</v>
      </c>
      <c r="P21" s="530">
        <f t="shared" si="1"/>
        <v>0</v>
      </c>
      <c r="Q21" s="529">
        <v>1</v>
      </c>
      <c r="R21" s="530">
        <f t="shared" si="2"/>
        <v>0</v>
      </c>
      <c r="S21" s="529">
        <v>1</v>
      </c>
      <c r="T21" s="530">
        <f t="shared" si="3"/>
        <v>0</v>
      </c>
      <c r="U21" s="529">
        <v>1</v>
      </c>
      <c r="V21" s="530">
        <f t="shared" si="4"/>
        <v>0</v>
      </c>
      <c r="W21" s="529">
        <v>1</v>
      </c>
      <c r="X21" s="530">
        <f t="shared" si="5"/>
        <v>0</v>
      </c>
      <c r="Y21" s="526" t="s">
        <v>171</v>
      </c>
    </row>
    <row r="22" spans="1:25" ht="36" x14ac:dyDescent="0.2">
      <c r="A22" s="572" t="str">
        <f>'Form 1 - Core RRL'!$M$3</f>
        <v>NHS Golden Jubilee</v>
      </c>
      <c r="B22" s="572" t="str">
        <f>'Form 1 - Core RRL'!$L$3</f>
        <v>nhs_19</v>
      </c>
      <c r="C22" s="572" t="str">
        <f>'Form 1 - Core RRL'!$M$4</f>
        <v>FINANCIAL PLAN 2021-22</v>
      </c>
      <c r="D22" s="572"/>
      <c r="E22" s="573" t="str">
        <f t="shared" si="6"/>
        <v>Form 7b - Covid - HSCP4</v>
      </c>
      <c r="F22" s="574">
        <f t="shared" si="7"/>
        <v>16</v>
      </c>
      <c r="G22" s="573" t="str">
        <f t="shared" si="8"/>
        <v>Covid</v>
      </c>
      <c r="H22" s="572" t="str">
        <f t="shared" si="0"/>
        <v>Mental Health</v>
      </c>
      <c r="I22" s="573" t="s">
        <v>246</v>
      </c>
      <c r="J22" s="572"/>
      <c r="K22" s="575"/>
      <c r="L22" s="588">
        <f t="shared" si="9"/>
        <v>16</v>
      </c>
      <c r="M22" s="585" t="s">
        <v>121</v>
      </c>
      <c r="N22" s="600">
        <v>0</v>
      </c>
      <c r="O22" s="586">
        <v>1</v>
      </c>
      <c r="P22" s="530">
        <f t="shared" si="1"/>
        <v>0</v>
      </c>
      <c r="Q22" s="529">
        <v>1</v>
      </c>
      <c r="R22" s="530">
        <f t="shared" si="2"/>
        <v>0</v>
      </c>
      <c r="S22" s="529">
        <v>1</v>
      </c>
      <c r="T22" s="530">
        <f t="shared" si="3"/>
        <v>0</v>
      </c>
      <c r="U22" s="529">
        <v>1</v>
      </c>
      <c r="V22" s="530">
        <f t="shared" si="4"/>
        <v>0</v>
      </c>
      <c r="W22" s="529">
        <v>1</v>
      </c>
      <c r="X22" s="530">
        <f t="shared" si="5"/>
        <v>0</v>
      </c>
      <c r="Y22" s="587" t="s">
        <v>440</v>
      </c>
    </row>
    <row r="23" spans="1:25" ht="24" x14ac:dyDescent="0.2">
      <c r="A23" s="572" t="str">
        <f>'Form 1 - Core RRL'!$M$3</f>
        <v>NHS Golden Jubilee</v>
      </c>
      <c r="B23" s="572" t="str">
        <f>'Form 1 - Core RRL'!$L$3</f>
        <v>nhs_19</v>
      </c>
      <c r="C23" s="572" t="str">
        <f>'Form 1 - Core RRL'!$M$4</f>
        <v>FINANCIAL PLAN 2021-22</v>
      </c>
      <c r="D23" s="572"/>
      <c r="E23" s="584" t="str">
        <f>$N$1</f>
        <v>Form 7b - Covid - HSCP4</v>
      </c>
      <c r="F23" s="574">
        <f t="shared" si="7"/>
        <v>17</v>
      </c>
      <c r="G23" s="573" t="str">
        <f t="shared" si="8"/>
        <v>Covid</v>
      </c>
      <c r="H23" s="572" t="str">
        <f>M23</f>
        <v>Offset Savings</v>
      </c>
      <c r="I23" s="584" t="s">
        <v>246</v>
      </c>
      <c r="J23" s="572"/>
      <c r="K23" s="575"/>
      <c r="L23" s="588">
        <f t="shared" si="9"/>
        <v>17</v>
      </c>
      <c r="M23" s="585" t="s">
        <v>472</v>
      </c>
      <c r="N23" s="600">
        <v>0</v>
      </c>
      <c r="O23" s="586">
        <v>0</v>
      </c>
      <c r="P23" s="530">
        <f t="shared" si="1"/>
        <v>0</v>
      </c>
      <c r="Q23" s="586">
        <v>0</v>
      </c>
      <c r="R23" s="530">
        <f t="shared" si="2"/>
        <v>0</v>
      </c>
      <c r="S23" s="586">
        <v>0</v>
      </c>
      <c r="T23" s="530">
        <f t="shared" si="3"/>
        <v>0</v>
      </c>
      <c r="U23" s="586">
        <v>0</v>
      </c>
      <c r="V23" s="530">
        <f t="shared" si="4"/>
        <v>0</v>
      </c>
      <c r="W23" s="586">
        <v>0</v>
      </c>
      <c r="X23" s="530">
        <f t="shared" si="5"/>
        <v>0</v>
      </c>
      <c r="Y23" s="587" t="s">
        <v>473</v>
      </c>
    </row>
    <row r="24" spans="1:25" ht="84" x14ac:dyDescent="0.2">
      <c r="A24" s="572" t="str">
        <f>'Form 1 - Core RRL'!$M$3</f>
        <v>NHS Golden Jubilee</v>
      </c>
      <c r="B24" s="572" t="str">
        <f>'Form 1 - Core RRL'!$L$3</f>
        <v>nhs_19</v>
      </c>
      <c r="C24" s="572" t="str">
        <f>'Form 1 - Core RRL'!$M$4</f>
        <v>FINANCIAL PLAN 2021-22</v>
      </c>
      <c r="D24" s="572"/>
      <c r="E24" s="573" t="str">
        <f t="shared" si="6"/>
        <v>Form 7b - Covid - HSCP4</v>
      </c>
      <c r="F24" s="574">
        <f t="shared" si="7"/>
        <v>18</v>
      </c>
      <c r="G24" s="573" t="str">
        <f t="shared" si="8"/>
        <v>Covid</v>
      </c>
      <c r="H24" s="572" t="str">
        <f t="shared" si="0"/>
        <v xml:space="preserve">Covid Vaccinations </v>
      </c>
      <c r="I24" s="573" t="s">
        <v>246</v>
      </c>
      <c r="J24" s="572"/>
      <c r="K24" s="575"/>
      <c r="L24" s="588">
        <f t="shared" si="9"/>
        <v>18</v>
      </c>
      <c r="M24" s="528" t="s">
        <v>172</v>
      </c>
      <c r="N24" s="599">
        <v>0</v>
      </c>
      <c r="O24" s="529"/>
      <c r="P24" s="530">
        <f t="shared" si="1"/>
        <v>0</v>
      </c>
      <c r="Q24" s="529"/>
      <c r="R24" s="530">
        <f t="shared" si="2"/>
        <v>0</v>
      </c>
      <c r="S24" s="529"/>
      <c r="T24" s="530">
        <f t="shared" si="3"/>
        <v>0</v>
      </c>
      <c r="U24" s="529"/>
      <c r="V24" s="530">
        <f t="shared" si="4"/>
        <v>0</v>
      </c>
      <c r="W24" s="529"/>
      <c r="X24" s="530">
        <f t="shared" si="5"/>
        <v>0</v>
      </c>
      <c r="Y24" s="526" t="s">
        <v>173</v>
      </c>
    </row>
    <row r="25" spans="1:25" x14ac:dyDescent="0.2">
      <c r="A25" s="572" t="str">
        <f>'Form 1 - Core RRL'!$M$3</f>
        <v>NHS Golden Jubilee</v>
      </c>
      <c r="B25" s="572" t="str">
        <f>'Form 1 - Core RRL'!$L$3</f>
        <v>nhs_19</v>
      </c>
      <c r="C25" s="572" t="str">
        <f>'Form 1 - Core RRL'!$M$4</f>
        <v>FINANCIAL PLAN 2021-22</v>
      </c>
      <c r="D25" s="572"/>
      <c r="E25" s="573" t="str">
        <f t="shared" si="6"/>
        <v>Form 7b - Covid - HSCP4</v>
      </c>
      <c r="F25" s="574">
        <f t="shared" si="7"/>
        <v>19</v>
      </c>
      <c r="G25" s="573" t="str">
        <f t="shared" si="8"/>
        <v>Covid</v>
      </c>
      <c r="H25" s="572" t="str">
        <f t="shared" si="0"/>
        <v>Total</v>
      </c>
      <c r="I25" s="573" t="s">
        <v>247</v>
      </c>
      <c r="J25" s="572"/>
      <c r="K25" s="575"/>
      <c r="L25" s="588">
        <f t="shared" ref="L25" si="10">L24+1</f>
        <v>19</v>
      </c>
      <c r="M25" s="576" t="s">
        <v>9</v>
      </c>
      <c r="N25" s="577">
        <f>SUM(N7:N21)</f>
        <v>0</v>
      </c>
      <c r="O25" s="578"/>
      <c r="P25" s="577">
        <f>SUM(P7:P24)</f>
        <v>0</v>
      </c>
      <c r="Q25" s="578"/>
      <c r="R25" s="577">
        <f>SUM(R7:R24)</f>
        <v>0</v>
      </c>
      <c r="S25" s="577"/>
      <c r="T25" s="577">
        <f>SUM(T7:T24)</f>
        <v>0</v>
      </c>
      <c r="U25" s="577"/>
      <c r="V25" s="577">
        <f>SUM(V7:V24)</f>
        <v>0</v>
      </c>
      <c r="W25" s="577"/>
      <c r="X25" s="577">
        <f>SUM(X7:X24)</f>
        <v>0</v>
      </c>
      <c r="Y25" s="579"/>
    </row>
    <row r="27" spans="1:25" x14ac:dyDescent="0.2">
      <c r="M27" s="604" t="s">
        <v>474</v>
      </c>
    </row>
    <row r="28" spans="1:25" x14ac:dyDescent="0.2">
      <c r="M28" s="598"/>
    </row>
  </sheetData>
  <pageMargins left="0.7" right="0.7" top="0.75" bottom="0.75" header="0.3" footer="0.3"/>
  <pageSetup paperSize="9" orientation="portrait" horizontalDpi="90" verticalDpi="9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Y28"/>
  <sheetViews>
    <sheetView showGridLines="0" topLeftCell="I1" workbookViewId="0">
      <pane ySplit="6" topLeftCell="A7" activePane="bottomLeft" state="frozen"/>
      <selection activeCell="M28" sqref="M28"/>
      <selection pane="bottomLeft" activeCell="M28" sqref="M28"/>
    </sheetView>
  </sheetViews>
  <sheetFormatPr defaultRowHeight="12.75" outlineLevelRow="1" outlineLevelCol="1" x14ac:dyDescent="0.2"/>
  <cols>
    <col min="1" max="1" width="13.42578125" hidden="1" customWidth="1" outlineLevel="1"/>
    <col min="2" max="2" width="13.28515625" hidden="1" customWidth="1" outlineLevel="1"/>
    <col min="3" max="3" width="23.42578125" hidden="1" customWidth="1" outlineLevel="1"/>
    <col min="4" max="4" width="7.28515625" hidden="1" customWidth="1" outlineLevel="1"/>
    <col min="5" max="5" width="22.28515625" hidden="1" customWidth="1" outlineLevel="1"/>
    <col min="6" max="6" width="14.42578125" hidden="1" customWidth="1" outlineLevel="1"/>
    <col min="7" max="7" width="9.7109375" hidden="1" customWidth="1" outlineLevel="1"/>
    <col min="8" max="8" width="45.85546875" hidden="1" customWidth="1" outlineLevel="1"/>
    <col min="9" max="9" width="8.85546875" hidden="1" customWidth="1" outlineLevel="1"/>
    <col min="10" max="10" width="7.5703125" hidden="1" customWidth="1" outlineLevel="1"/>
    <col min="11" max="11" width="7.5703125" customWidth="1" collapsed="1"/>
    <col min="12" max="12" width="5.28515625" customWidth="1"/>
    <col min="13" max="13" width="17" customWidth="1"/>
    <col min="14" max="14" width="23.5703125" bestFit="1" customWidth="1"/>
    <col min="15" max="15" width="11.7109375" customWidth="1"/>
    <col min="16" max="16" width="13" customWidth="1"/>
    <col min="17" max="17" width="11.7109375" customWidth="1"/>
    <col min="18" max="18" width="12.5703125" customWidth="1"/>
    <col min="19" max="19" width="11.7109375" customWidth="1"/>
    <col min="20" max="20" width="13" customWidth="1"/>
    <col min="21" max="21" width="11.28515625" customWidth="1"/>
    <col min="22" max="22" width="13" customWidth="1"/>
    <col min="23" max="23" width="11.7109375" customWidth="1"/>
    <col min="24" max="24" width="13" customWidth="1"/>
    <col min="25" max="25" width="57.140625" bestFit="1" customWidth="1"/>
  </cols>
  <sheetData>
    <row r="1" spans="1:25" ht="15.75" thickBot="1" x14ac:dyDescent="0.3">
      <c r="M1" s="475" t="s">
        <v>382</v>
      </c>
      <c r="N1" s="474" t="s">
        <v>391</v>
      </c>
      <c r="O1" s="422" t="s">
        <v>386</v>
      </c>
      <c r="W1" s="567" t="s">
        <v>310</v>
      </c>
      <c r="X1" s="263"/>
    </row>
    <row r="2" spans="1:25" x14ac:dyDescent="0.2">
      <c r="O2" t="s">
        <v>393</v>
      </c>
      <c r="W2" s="515"/>
      <c r="X2" s="455" t="s">
        <v>311</v>
      </c>
    </row>
    <row r="3" spans="1:25" ht="13.5" thickBot="1" x14ac:dyDescent="0.25">
      <c r="O3" s="422"/>
      <c r="W3" s="538"/>
      <c r="X3" s="455" t="s">
        <v>435</v>
      </c>
    </row>
    <row r="4" spans="1:25" x14ac:dyDescent="0.2">
      <c r="L4" s="282"/>
      <c r="M4" s="283"/>
      <c r="N4" s="284" t="s">
        <v>129</v>
      </c>
      <c r="O4" s="282"/>
      <c r="P4" s="282"/>
      <c r="Q4" s="282"/>
      <c r="R4" s="282"/>
      <c r="S4" s="282"/>
      <c r="T4" s="282"/>
      <c r="U4" s="282"/>
      <c r="V4" s="282"/>
      <c r="W4" s="282"/>
      <c r="X4" s="282"/>
      <c r="Y4" s="282"/>
    </row>
    <row r="5" spans="1:25" x14ac:dyDescent="0.2">
      <c r="G5" t="s">
        <v>230</v>
      </c>
      <c r="L5" s="285" t="s">
        <v>130</v>
      </c>
      <c r="M5" s="286" t="s">
        <v>131</v>
      </c>
      <c r="N5" s="285" t="s">
        <v>231</v>
      </c>
      <c r="O5" s="285" t="s">
        <v>132</v>
      </c>
      <c r="P5" s="285" t="s">
        <v>133</v>
      </c>
      <c r="Q5" s="285" t="s">
        <v>134</v>
      </c>
      <c r="R5" s="285" t="s">
        <v>135</v>
      </c>
      <c r="S5" s="285" t="s">
        <v>136</v>
      </c>
      <c r="T5" s="285" t="s">
        <v>137</v>
      </c>
      <c r="U5" s="285" t="s">
        <v>138</v>
      </c>
      <c r="V5" s="285" t="s">
        <v>139</v>
      </c>
      <c r="W5" s="285" t="s">
        <v>140</v>
      </c>
      <c r="X5" s="287" t="s">
        <v>141</v>
      </c>
      <c r="Y5" s="288" t="s">
        <v>142</v>
      </c>
    </row>
    <row r="6" spans="1:25" hidden="1" outlineLevel="1" x14ac:dyDescent="0.2">
      <c r="A6" s="458" t="s">
        <v>233</v>
      </c>
      <c r="B6" s="459" t="s">
        <v>299</v>
      </c>
      <c r="C6" s="459" t="s">
        <v>234</v>
      </c>
      <c r="D6" s="459" t="s">
        <v>235</v>
      </c>
      <c r="E6" s="459" t="s">
        <v>236</v>
      </c>
      <c r="F6" s="459" t="s">
        <v>244</v>
      </c>
      <c r="G6" s="459" t="s">
        <v>237</v>
      </c>
      <c r="H6" s="459" t="s">
        <v>238</v>
      </c>
      <c r="I6" s="459" t="s">
        <v>245</v>
      </c>
      <c r="J6" s="459" t="s">
        <v>251</v>
      </c>
      <c r="K6" s="477" t="s">
        <v>248</v>
      </c>
      <c r="L6" s="285" t="s">
        <v>130</v>
      </c>
      <c r="M6" s="285" t="s">
        <v>131</v>
      </c>
      <c r="N6" s="285" t="s">
        <v>231</v>
      </c>
      <c r="O6" s="285" t="s">
        <v>132</v>
      </c>
      <c r="P6" s="285" t="s">
        <v>133</v>
      </c>
      <c r="Q6" s="285" t="s">
        <v>134</v>
      </c>
      <c r="R6" s="285" t="s">
        <v>135</v>
      </c>
      <c r="S6" s="285" t="s">
        <v>136</v>
      </c>
      <c r="T6" s="285" t="s">
        <v>137</v>
      </c>
      <c r="U6" s="285" t="s">
        <v>138</v>
      </c>
      <c r="V6" s="285" t="s">
        <v>139</v>
      </c>
      <c r="W6" s="285" t="s">
        <v>140</v>
      </c>
      <c r="X6" s="285" t="s">
        <v>141</v>
      </c>
      <c r="Y6" s="460" t="s">
        <v>142</v>
      </c>
    </row>
    <row r="7" spans="1:25" ht="24" collapsed="1" x14ac:dyDescent="0.2">
      <c r="A7" s="572" t="str">
        <f>'Form 1 - Core RRL'!$M$3</f>
        <v>NHS Golden Jubilee</v>
      </c>
      <c r="B7" s="572" t="str">
        <f>'Form 1 - Core RRL'!$L$3</f>
        <v>nhs_19</v>
      </c>
      <c r="C7" s="572" t="str">
        <f>'Form 1 - Core RRL'!$M$4</f>
        <v>FINANCIAL PLAN 2021-22</v>
      </c>
      <c r="D7" s="572"/>
      <c r="E7" s="573" t="str">
        <f>$N$1</f>
        <v>Form 7b - Covid - HSCP5</v>
      </c>
      <c r="F7" s="574">
        <f>L7</f>
        <v>1</v>
      </c>
      <c r="G7" s="573" t="str">
        <f>$G$5</f>
        <v>Covid</v>
      </c>
      <c r="H7" s="572" t="str">
        <f t="shared" ref="H7:H25" si="0">M7</f>
        <v>Additional staff costs HSCPs</v>
      </c>
      <c r="I7" s="573" t="s">
        <v>246</v>
      </c>
      <c r="J7" s="572"/>
      <c r="K7" s="575"/>
      <c r="L7" s="537">
        <v>1</v>
      </c>
      <c r="M7" s="528" t="s">
        <v>143</v>
      </c>
      <c r="N7" s="599">
        <v>0</v>
      </c>
      <c r="O7" s="529">
        <v>0.25</v>
      </c>
      <c r="P7" s="530">
        <f t="shared" ref="P7:P24" si="1">SUM(N7*O7)</f>
        <v>0</v>
      </c>
      <c r="Q7" s="529">
        <v>0.1</v>
      </c>
      <c r="R7" s="530">
        <f t="shared" ref="R7:R23" si="2">SUM(N7*Q7)</f>
        <v>0</v>
      </c>
      <c r="S7" s="529">
        <v>0</v>
      </c>
      <c r="T7" s="530">
        <f t="shared" ref="T7:T23" si="3">SUM(N7*S7)</f>
        <v>0</v>
      </c>
      <c r="U7" s="529">
        <v>0</v>
      </c>
      <c r="V7" s="530">
        <f t="shared" ref="V7:V23" si="4">SUM(N7*U7)</f>
        <v>0</v>
      </c>
      <c r="W7" s="529">
        <v>0</v>
      </c>
      <c r="X7" s="530">
        <f t="shared" ref="X7:X23" si="5">SUM(N7*W7)</f>
        <v>0</v>
      </c>
      <c r="Y7" s="525" t="s">
        <v>144</v>
      </c>
    </row>
    <row r="8" spans="1:25" ht="24" x14ac:dyDescent="0.2">
      <c r="A8" s="572" t="str">
        <f>'Form 1 - Core RRL'!$M$3</f>
        <v>NHS Golden Jubilee</v>
      </c>
      <c r="B8" s="572" t="str">
        <f>'Form 1 - Core RRL'!$L$3</f>
        <v>nhs_19</v>
      </c>
      <c r="C8" s="572" t="str">
        <f>'Form 1 - Core RRL'!$M$4</f>
        <v>FINANCIAL PLAN 2021-22</v>
      </c>
      <c r="D8" s="572"/>
      <c r="E8" s="573" t="str">
        <f t="shared" ref="E8:E25" si="6">$N$1</f>
        <v>Form 7b - Covid - HSCP5</v>
      </c>
      <c r="F8" s="574">
        <f t="shared" ref="F8:F25" si="7">L8</f>
        <v>2</v>
      </c>
      <c r="G8" s="573" t="str">
        <f t="shared" ref="G8:G25" si="8">$G$5</f>
        <v>Covid</v>
      </c>
      <c r="H8" s="572" t="str">
        <f t="shared" si="0"/>
        <v>Digital transformation</v>
      </c>
      <c r="I8" s="573" t="s">
        <v>246</v>
      </c>
      <c r="J8" s="572"/>
      <c r="K8" s="575"/>
      <c r="L8" s="588">
        <f t="shared" ref="L8:L24" si="9">L7+1</f>
        <v>2</v>
      </c>
      <c r="M8" s="528" t="s">
        <v>145</v>
      </c>
      <c r="N8" s="599">
        <v>0</v>
      </c>
      <c r="O8" s="529">
        <v>0.5</v>
      </c>
      <c r="P8" s="530">
        <f t="shared" si="1"/>
        <v>0</v>
      </c>
      <c r="Q8" s="529">
        <v>0.5</v>
      </c>
      <c r="R8" s="530">
        <f t="shared" si="2"/>
        <v>0</v>
      </c>
      <c r="S8" s="529">
        <v>0.5</v>
      </c>
      <c r="T8" s="530">
        <f t="shared" si="3"/>
        <v>0</v>
      </c>
      <c r="U8" s="529">
        <v>0.5</v>
      </c>
      <c r="V8" s="530">
        <f t="shared" si="4"/>
        <v>0</v>
      </c>
      <c r="W8" s="529">
        <v>0.5</v>
      </c>
      <c r="X8" s="530">
        <f t="shared" si="5"/>
        <v>0</v>
      </c>
      <c r="Y8" s="526" t="s">
        <v>146</v>
      </c>
    </row>
    <row r="9" spans="1:25" ht="24" x14ac:dyDescent="0.2">
      <c r="A9" s="572" t="str">
        <f>'Form 1 - Core RRL'!$M$3</f>
        <v>NHS Golden Jubilee</v>
      </c>
      <c r="B9" s="572" t="str">
        <f>'Form 1 - Core RRL'!$L$3</f>
        <v>nhs_19</v>
      </c>
      <c r="C9" s="572" t="str">
        <f>'Form 1 - Core RRL'!$M$4</f>
        <v>FINANCIAL PLAN 2021-22</v>
      </c>
      <c r="D9" s="572"/>
      <c r="E9" s="573" t="str">
        <f t="shared" si="6"/>
        <v>Form 7b - Covid - HSCP5</v>
      </c>
      <c r="F9" s="574">
        <f t="shared" si="7"/>
        <v>3</v>
      </c>
      <c r="G9" s="573" t="str">
        <f t="shared" si="8"/>
        <v>Covid</v>
      </c>
      <c r="H9" s="572" t="str">
        <f t="shared" si="0"/>
        <v>Equipment and Maintenance costs</v>
      </c>
      <c r="I9" s="573" t="s">
        <v>246</v>
      </c>
      <c r="J9" s="572"/>
      <c r="K9" s="575"/>
      <c r="L9" s="588">
        <f t="shared" si="9"/>
        <v>3</v>
      </c>
      <c r="M9" s="528" t="s">
        <v>147</v>
      </c>
      <c r="N9" s="599">
        <v>0</v>
      </c>
      <c r="O9" s="529">
        <v>0.7</v>
      </c>
      <c r="P9" s="530">
        <f t="shared" si="1"/>
        <v>0</v>
      </c>
      <c r="Q9" s="529">
        <v>0.4</v>
      </c>
      <c r="R9" s="530">
        <f t="shared" si="2"/>
        <v>0</v>
      </c>
      <c r="S9" s="529">
        <v>0.2</v>
      </c>
      <c r="T9" s="530">
        <f t="shared" si="3"/>
        <v>0</v>
      </c>
      <c r="U9" s="529">
        <v>0.2</v>
      </c>
      <c r="V9" s="530">
        <f t="shared" si="4"/>
        <v>0</v>
      </c>
      <c r="W9" s="529">
        <v>0.2</v>
      </c>
      <c r="X9" s="530">
        <f t="shared" si="5"/>
        <v>0</v>
      </c>
      <c r="Y9" s="526" t="s">
        <v>148</v>
      </c>
    </row>
    <row r="10" spans="1:25" ht="36" x14ac:dyDescent="0.2">
      <c r="A10" s="572" t="str">
        <f>'Form 1 - Core RRL'!$M$3</f>
        <v>NHS Golden Jubilee</v>
      </c>
      <c r="B10" s="572" t="str">
        <f>'Form 1 - Core RRL'!$L$3</f>
        <v>nhs_19</v>
      </c>
      <c r="C10" s="572" t="str">
        <f>'Form 1 - Core RRL'!$M$4</f>
        <v>FINANCIAL PLAN 2021-22</v>
      </c>
      <c r="D10" s="572"/>
      <c r="E10" s="573" t="str">
        <f t="shared" si="6"/>
        <v>Form 7b - Covid - HSCP5</v>
      </c>
      <c r="F10" s="574">
        <f t="shared" si="7"/>
        <v>4</v>
      </c>
      <c r="G10" s="573" t="str">
        <f t="shared" si="8"/>
        <v>Covid</v>
      </c>
      <c r="H10" s="572" t="str">
        <f t="shared" si="0"/>
        <v>Hospital scale up - Staffing and beds (non-recurring)</v>
      </c>
      <c r="I10" s="573" t="s">
        <v>246</v>
      </c>
      <c r="J10" s="572"/>
      <c r="K10" s="575"/>
      <c r="L10" s="588">
        <f t="shared" si="9"/>
        <v>4</v>
      </c>
      <c r="M10" s="528" t="s">
        <v>149</v>
      </c>
      <c r="N10" s="599">
        <v>0</v>
      </c>
      <c r="O10" s="529">
        <v>0.45</v>
      </c>
      <c r="P10" s="530">
        <f t="shared" si="1"/>
        <v>0</v>
      </c>
      <c r="Q10" s="529">
        <v>0.25</v>
      </c>
      <c r="R10" s="530">
        <f t="shared" si="2"/>
        <v>0</v>
      </c>
      <c r="S10" s="529">
        <v>0.25</v>
      </c>
      <c r="T10" s="530">
        <f t="shared" si="3"/>
        <v>0</v>
      </c>
      <c r="U10" s="529">
        <v>0.25</v>
      </c>
      <c r="V10" s="530">
        <f t="shared" si="4"/>
        <v>0</v>
      </c>
      <c r="W10" s="529">
        <v>0.25</v>
      </c>
      <c r="X10" s="530">
        <f t="shared" si="5"/>
        <v>0</v>
      </c>
      <c r="Y10" s="526" t="s">
        <v>150</v>
      </c>
    </row>
    <row r="11" spans="1:25" ht="24" x14ac:dyDescent="0.2">
      <c r="A11" s="572" t="str">
        <f>'Form 1 - Core RRL'!$M$3</f>
        <v>NHS Golden Jubilee</v>
      </c>
      <c r="B11" s="572" t="str">
        <f>'Form 1 - Core RRL'!$L$3</f>
        <v>nhs_19</v>
      </c>
      <c r="C11" s="572" t="str">
        <f>'Form 1 - Core RRL'!$M$4</f>
        <v>FINANCIAL PLAN 2021-22</v>
      </c>
      <c r="D11" s="572"/>
      <c r="E11" s="573" t="str">
        <f t="shared" si="6"/>
        <v>Form 7b - Covid - HSCP5</v>
      </c>
      <c r="F11" s="574">
        <f t="shared" si="7"/>
        <v>5</v>
      </c>
      <c r="G11" s="573" t="str">
        <f t="shared" si="8"/>
        <v>Covid</v>
      </c>
      <c r="H11" s="572" t="str">
        <f t="shared" si="0"/>
        <v>Loss of income</v>
      </c>
      <c r="I11" s="573" t="s">
        <v>246</v>
      </c>
      <c r="J11" s="572"/>
      <c r="K11" s="575"/>
      <c r="L11" s="588">
        <f t="shared" si="9"/>
        <v>5</v>
      </c>
      <c r="M11" s="528" t="s">
        <v>151</v>
      </c>
      <c r="N11" s="599">
        <v>0</v>
      </c>
      <c r="O11" s="529">
        <v>0.2</v>
      </c>
      <c r="P11" s="530">
        <f t="shared" si="1"/>
        <v>0</v>
      </c>
      <c r="Q11" s="529">
        <v>0</v>
      </c>
      <c r="R11" s="530">
        <f t="shared" si="2"/>
        <v>0</v>
      </c>
      <c r="S11" s="529">
        <v>0</v>
      </c>
      <c r="T11" s="530">
        <f t="shared" si="3"/>
        <v>0</v>
      </c>
      <c r="U11" s="529">
        <v>0</v>
      </c>
      <c r="V11" s="530">
        <f t="shared" si="4"/>
        <v>0</v>
      </c>
      <c r="W11" s="529">
        <v>0</v>
      </c>
      <c r="X11" s="530">
        <f t="shared" si="5"/>
        <v>0</v>
      </c>
      <c r="Y11" s="526" t="s">
        <v>152</v>
      </c>
    </row>
    <row r="12" spans="1:25" ht="48" x14ac:dyDescent="0.2">
      <c r="A12" s="572" t="str">
        <f>'Form 1 - Core RRL'!$M$3</f>
        <v>NHS Golden Jubilee</v>
      </c>
      <c r="B12" s="572" t="str">
        <f>'Form 1 - Core RRL'!$L$3</f>
        <v>nhs_19</v>
      </c>
      <c r="C12" s="572" t="str">
        <f>'Form 1 - Core RRL'!$M$4</f>
        <v>FINANCIAL PLAN 2021-22</v>
      </c>
      <c r="D12" s="572"/>
      <c r="E12" s="573" t="str">
        <f t="shared" si="6"/>
        <v>Form 7b - Covid - HSCP5</v>
      </c>
      <c r="F12" s="574">
        <f t="shared" si="7"/>
        <v>6</v>
      </c>
      <c r="G12" s="573" t="str">
        <f t="shared" si="8"/>
        <v>Covid</v>
      </c>
      <c r="H12" s="572" t="str">
        <f t="shared" si="0"/>
        <v>Louisa Jordan</v>
      </c>
      <c r="I12" s="573" t="s">
        <v>246</v>
      </c>
      <c r="J12" s="572"/>
      <c r="K12" s="575"/>
      <c r="L12" s="588">
        <f t="shared" si="9"/>
        <v>6</v>
      </c>
      <c r="M12" s="528" t="s">
        <v>153</v>
      </c>
      <c r="N12" s="599">
        <v>0</v>
      </c>
      <c r="O12" s="529">
        <v>0.4</v>
      </c>
      <c r="P12" s="530">
        <f t="shared" si="1"/>
        <v>0</v>
      </c>
      <c r="Q12" s="529">
        <v>0</v>
      </c>
      <c r="R12" s="530">
        <f t="shared" si="2"/>
        <v>0</v>
      </c>
      <c r="S12" s="529">
        <v>0</v>
      </c>
      <c r="T12" s="530">
        <f t="shared" si="3"/>
        <v>0</v>
      </c>
      <c r="U12" s="529">
        <v>0</v>
      </c>
      <c r="V12" s="530">
        <f t="shared" si="4"/>
        <v>0</v>
      </c>
      <c r="W12" s="529">
        <v>0</v>
      </c>
      <c r="X12" s="530">
        <f t="shared" si="5"/>
        <v>0</v>
      </c>
      <c r="Y12" s="526" t="s">
        <v>154</v>
      </c>
    </row>
    <row r="13" spans="1:25" x14ac:dyDescent="0.2">
      <c r="A13" s="572" t="str">
        <f>'Form 1 - Core RRL'!$M$3</f>
        <v>NHS Golden Jubilee</v>
      </c>
      <c r="B13" s="572" t="str">
        <f>'Form 1 - Core RRL'!$L$3</f>
        <v>nhs_19</v>
      </c>
      <c r="C13" s="572" t="str">
        <f>'Form 1 - Core RRL'!$M$4</f>
        <v>FINANCIAL PLAN 2021-22</v>
      </c>
      <c r="D13" s="572"/>
      <c r="E13" s="573" t="str">
        <f t="shared" si="6"/>
        <v>Form 7b - Covid - HSCP5</v>
      </c>
      <c r="F13" s="574">
        <f t="shared" si="7"/>
        <v>7</v>
      </c>
      <c r="G13" s="573" t="str">
        <f t="shared" si="8"/>
        <v>Covid</v>
      </c>
      <c r="H13" s="572" t="str">
        <f t="shared" si="0"/>
        <v>Other</v>
      </c>
      <c r="I13" s="573" t="s">
        <v>246</v>
      </c>
      <c r="J13" s="572"/>
      <c r="K13" s="575"/>
      <c r="L13" s="588">
        <f t="shared" si="9"/>
        <v>7</v>
      </c>
      <c r="M13" s="528" t="s">
        <v>84</v>
      </c>
      <c r="N13" s="599">
        <v>0</v>
      </c>
      <c r="O13" s="529">
        <v>0.25</v>
      </c>
      <c r="P13" s="530">
        <f t="shared" si="1"/>
        <v>0</v>
      </c>
      <c r="Q13" s="529">
        <v>0</v>
      </c>
      <c r="R13" s="530">
        <f t="shared" si="2"/>
        <v>0</v>
      </c>
      <c r="S13" s="529">
        <v>0</v>
      </c>
      <c r="T13" s="530">
        <f t="shared" si="3"/>
        <v>0</v>
      </c>
      <c r="U13" s="529">
        <v>0</v>
      </c>
      <c r="V13" s="530">
        <f t="shared" si="4"/>
        <v>0</v>
      </c>
      <c r="W13" s="529">
        <v>0</v>
      </c>
      <c r="X13" s="530">
        <f t="shared" si="5"/>
        <v>0</v>
      </c>
      <c r="Y13" s="527" t="s">
        <v>155</v>
      </c>
    </row>
    <row r="14" spans="1:25" ht="60" x14ac:dyDescent="0.2">
      <c r="A14" s="572" t="str">
        <f>'Form 1 - Core RRL'!$M$3</f>
        <v>NHS Golden Jubilee</v>
      </c>
      <c r="B14" s="572" t="str">
        <f>'Form 1 - Core RRL'!$L$3</f>
        <v>nhs_19</v>
      </c>
      <c r="C14" s="572" t="str">
        <f>'Form 1 - Core RRL'!$M$4</f>
        <v>FINANCIAL PLAN 2021-22</v>
      </c>
      <c r="D14" s="572"/>
      <c r="E14" s="573" t="str">
        <f t="shared" si="6"/>
        <v>Form 7b - Covid - HSCP5</v>
      </c>
      <c r="F14" s="574">
        <f t="shared" si="7"/>
        <v>8</v>
      </c>
      <c r="G14" s="573" t="str">
        <f t="shared" si="8"/>
        <v>Covid</v>
      </c>
      <c r="H14" s="572" t="str">
        <f t="shared" si="0"/>
        <v>Planned Care</v>
      </c>
      <c r="I14" s="573" t="s">
        <v>246</v>
      </c>
      <c r="J14" s="572"/>
      <c r="K14" s="575"/>
      <c r="L14" s="588">
        <f t="shared" si="9"/>
        <v>8</v>
      </c>
      <c r="M14" s="528" t="s">
        <v>156</v>
      </c>
      <c r="N14" s="599">
        <v>0</v>
      </c>
      <c r="O14" s="529">
        <v>0.6</v>
      </c>
      <c r="P14" s="530">
        <f t="shared" si="1"/>
        <v>0</v>
      </c>
      <c r="Q14" s="529">
        <v>0.3</v>
      </c>
      <c r="R14" s="530">
        <f t="shared" si="2"/>
        <v>0</v>
      </c>
      <c r="S14" s="529">
        <v>0.3</v>
      </c>
      <c r="T14" s="530">
        <f t="shared" si="3"/>
        <v>0</v>
      </c>
      <c r="U14" s="529">
        <v>0.3</v>
      </c>
      <c r="V14" s="530">
        <f t="shared" si="4"/>
        <v>0</v>
      </c>
      <c r="W14" s="529">
        <v>0.3</v>
      </c>
      <c r="X14" s="530">
        <f t="shared" si="5"/>
        <v>0</v>
      </c>
      <c r="Y14" s="526" t="s">
        <v>157</v>
      </c>
    </row>
    <row r="15" spans="1:25" ht="60" x14ac:dyDescent="0.2">
      <c r="A15" s="572" t="str">
        <f>'Form 1 - Core RRL'!$M$3</f>
        <v>NHS Golden Jubilee</v>
      </c>
      <c r="B15" s="572" t="str">
        <f>'Form 1 - Core RRL'!$L$3</f>
        <v>nhs_19</v>
      </c>
      <c r="C15" s="572" t="str">
        <f>'Form 1 - Core RRL'!$M$4</f>
        <v>FINANCIAL PLAN 2021-22</v>
      </c>
      <c r="D15" s="572"/>
      <c r="E15" s="573" t="str">
        <f t="shared" si="6"/>
        <v>Form 7b - Covid - HSCP5</v>
      </c>
      <c r="F15" s="574">
        <f t="shared" si="7"/>
        <v>9</v>
      </c>
      <c r="G15" s="573" t="str">
        <f t="shared" si="8"/>
        <v>Covid</v>
      </c>
      <c r="H15" s="572" t="str">
        <f t="shared" si="0"/>
        <v>PPE</v>
      </c>
      <c r="I15" s="573" t="s">
        <v>246</v>
      </c>
      <c r="J15" s="572"/>
      <c r="K15" s="575"/>
      <c r="L15" s="588">
        <f t="shared" si="9"/>
        <v>9</v>
      </c>
      <c r="M15" s="528" t="s">
        <v>158</v>
      </c>
      <c r="N15" s="599">
        <v>0</v>
      </c>
      <c r="O15" s="529">
        <v>0.5</v>
      </c>
      <c r="P15" s="530">
        <f t="shared" si="1"/>
        <v>0</v>
      </c>
      <c r="Q15" s="529">
        <v>0.3</v>
      </c>
      <c r="R15" s="530">
        <f t="shared" si="2"/>
        <v>0</v>
      </c>
      <c r="S15" s="529">
        <v>0.3</v>
      </c>
      <c r="T15" s="530">
        <f t="shared" si="3"/>
        <v>0</v>
      </c>
      <c r="U15" s="529">
        <v>0.3</v>
      </c>
      <c r="V15" s="530">
        <f t="shared" si="4"/>
        <v>0</v>
      </c>
      <c r="W15" s="529">
        <v>0.3</v>
      </c>
      <c r="X15" s="530">
        <f t="shared" si="5"/>
        <v>0</v>
      </c>
      <c r="Y15" s="526" t="s">
        <v>159</v>
      </c>
    </row>
    <row r="16" spans="1:25" x14ac:dyDescent="0.2">
      <c r="A16" s="572" t="str">
        <f>'Form 1 - Core RRL'!$M$3</f>
        <v>NHS Golden Jubilee</v>
      </c>
      <c r="B16" s="572" t="str">
        <f>'Form 1 - Core RRL'!$L$3</f>
        <v>nhs_19</v>
      </c>
      <c r="C16" s="572" t="str">
        <f>'Form 1 - Core RRL'!$M$4</f>
        <v>FINANCIAL PLAN 2021-22</v>
      </c>
      <c r="D16" s="572"/>
      <c r="E16" s="573" t="str">
        <f t="shared" si="6"/>
        <v>Form 7b - Covid - HSCP5</v>
      </c>
      <c r="F16" s="574">
        <f t="shared" si="7"/>
        <v>10</v>
      </c>
      <c r="G16" s="573" t="str">
        <f t="shared" si="8"/>
        <v>Covid</v>
      </c>
      <c r="H16" s="572" t="str">
        <f t="shared" si="0"/>
        <v>Primary care</v>
      </c>
      <c r="I16" s="573" t="s">
        <v>246</v>
      </c>
      <c r="J16" s="572"/>
      <c r="K16" s="575"/>
      <c r="L16" s="588">
        <f t="shared" si="9"/>
        <v>10</v>
      </c>
      <c r="M16" s="528" t="s">
        <v>160</v>
      </c>
      <c r="N16" s="599">
        <v>0</v>
      </c>
      <c r="O16" s="529">
        <v>0.6</v>
      </c>
      <c r="P16" s="530">
        <f t="shared" si="1"/>
        <v>0</v>
      </c>
      <c r="Q16" s="529">
        <v>0.3</v>
      </c>
      <c r="R16" s="530">
        <f t="shared" si="2"/>
        <v>0</v>
      </c>
      <c r="S16" s="529">
        <v>0.3</v>
      </c>
      <c r="T16" s="530">
        <f t="shared" si="3"/>
        <v>0</v>
      </c>
      <c r="U16" s="529">
        <v>0.3</v>
      </c>
      <c r="V16" s="530">
        <f t="shared" si="4"/>
        <v>0</v>
      </c>
      <c r="W16" s="529">
        <v>0.3</v>
      </c>
      <c r="X16" s="530">
        <f t="shared" si="5"/>
        <v>0</v>
      </c>
      <c r="Y16" s="527" t="s">
        <v>161</v>
      </c>
    </row>
    <row r="17" spans="1:25" ht="36" x14ac:dyDescent="0.2">
      <c r="A17" s="572" t="str">
        <f>'Form 1 - Core RRL'!$M$3</f>
        <v>NHS Golden Jubilee</v>
      </c>
      <c r="B17" s="572" t="str">
        <f>'Form 1 - Core RRL'!$L$3</f>
        <v>nhs_19</v>
      </c>
      <c r="C17" s="572" t="str">
        <f>'Form 1 - Core RRL'!$M$4</f>
        <v>FINANCIAL PLAN 2021-22</v>
      </c>
      <c r="D17" s="572"/>
      <c r="E17" s="573" t="str">
        <f t="shared" si="6"/>
        <v>Form 7b - Covid - HSCP5</v>
      </c>
      <c r="F17" s="574">
        <f t="shared" si="7"/>
        <v>11</v>
      </c>
      <c r="G17" s="573" t="str">
        <f t="shared" si="8"/>
        <v>Covid</v>
      </c>
      <c r="H17" s="572" t="str">
        <f t="shared" si="0"/>
        <v>Public Health Measures (including flu)</v>
      </c>
      <c r="I17" s="573" t="s">
        <v>246</v>
      </c>
      <c r="J17" s="572"/>
      <c r="K17" s="575"/>
      <c r="L17" s="588">
        <f t="shared" si="9"/>
        <v>11</v>
      </c>
      <c r="M17" s="528" t="s">
        <v>162</v>
      </c>
      <c r="N17" s="599">
        <v>0</v>
      </c>
      <c r="O17" s="529">
        <v>1.5</v>
      </c>
      <c r="P17" s="530">
        <f t="shared" si="1"/>
        <v>0</v>
      </c>
      <c r="Q17" s="529">
        <v>1</v>
      </c>
      <c r="R17" s="530">
        <f t="shared" si="2"/>
        <v>0</v>
      </c>
      <c r="S17" s="529">
        <v>0.3</v>
      </c>
      <c r="T17" s="530">
        <f t="shared" si="3"/>
        <v>0</v>
      </c>
      <c r="U17" s="529">
        <v>0.3</v>
      </c>
      <c r="V17" s="530">
        <f t="shared" si="4"/>
        <v>0</v>
      </c>
      <c r="W17" s="529">
        <v>0.3</v>
      </c>
      <c r="X17" s="530">
        <f t="shared" si="5"/>
        <v>0</v>
      </c>
      <c r="Y17" s="526" t="s">
        <v>163</v>
      </c>
    </row>
    <row r="18" spans="1:25" ht="60" x14ac:dyDescent="0.2">
      <c r="A18" s="572" t="str">
        <f>'Form 1 - Core RRL'!$M$3</f>
        <v>NHS Golden Jubilee</v>
      </c>
      <c r="B18" s="572" t="str">
        <f>'Form 1 - Core RRL'!$L$3</f>
        <v>nhs_19</v>
      </c>
      <c r="C18" s="572" t="str">
        <f>'Form 1 - Core RRL'!$M$4</f>
        <v>FINANCIAL PLAN 2021-22</v>
      </c>
      <c r="D18" s="572"/>
      <c r="E18" s="573" t="str">
        <f t="shared" si="6"/>
        <v>Form 7b - Covid - HSCP5</v>
      </c>
      <c r="F18" s="574">
        <f t="shared" si="7"/>
        <v>12</v>
      </c>
      <c r="G18" s="573" t="str">
        <f t="shared" si="8"/>
        <v>Covid</v>
      </c>
      <c r="H18" s="572" t="str">
        <f t="shared" si="0"/>
        <v>Remobilisation</v>
      </c>
      <c r="I18" s="573" t="s">
        <v>246</v>
      </c>
      <c r="J18" s="572"/>
      <c r="K18" s="575"/>
      <c r="L18" s="588">
        <f t="shared" si="9"/>
        <v>12</v>
      </c>
      <c r="M18" s="528" t="s">
        <v>164</v>
      </c>
      <c r="N18" s="599">
        <v>0</v>
      </c>
      <c r="O18" s="529">
        <v>1.5</v>
      </c>
      <c r="P18" s="530">
        <f t="shared" si="1"/>
        <v>0</v>
      </c>
      <c r="Q18" s="529">
        <v>0.7</v>
      </c>
      <c r="R18" s="530">
        <f t="shared" si="2"/>
        <v>0</v>
      </c>
      <c r="S18" s="529">
        <v>0</v>
      </c>
      <c r="T18" s="530">
        <f t="shared" si="3"/>
        <v>0</v>
      </c>
      <c r="U18" s="529">
        <v>0</v>
      </c>
      <c r="V18" s="530">
        <f t="shared" si="4"/>
        <v>0</v>
      </c>
      <c r="W18" s="529">
        <v>0</v>
      </c>
      <c r="X18" s="530">
        <f t="shared" si="5"/>
        <v>0</v>
      </c>
      <c r="Y18" s="526" t="s">
        <v>165</v>
      </c>
    </row>
    <row r="19" spans="1:25" ht="48" x14ac:dyDescent="0.2">
      <c r="A19" s="572" t="str">
        <f>'Form 1 - Core RRL'!$M$3</f>
        <v>NHS Golden Jubilee</v>
      </c>
      <c r="B19" s="572" t="str">
        <f>'Form 1 - Core RRL'!$L$3</f>
        <v>nhs_19</v>
      </c>
      <c r="C19" s="572" t="str">
        <f>'Form 1 - Core RRL'!$M$4</f>
        <v>FINANCIAL PLAN 2021-22</v>
      </c>
      <c r="D19" s="572"/>
      <c r="E19" s="573" t="str">
        <f t="shared" si="6"/>
        <v>Form 7b - Covid - HSCP5</v>
      </c>
      <c r="F19" s="574">
        <f t="shared" si="7"/>
        <v>13</v>
      </c>
      <c r="G19" s="573" t="str">
        <f t="shared" si="8"/>
        <v>Covid</v>
      </c>
      <c r="H19" s="572" t="str">
        <f t="shared" si="0"/>
        <v>Social Care (payments to third parties, DD reduction)</v>
      </c>
      <c r="I19" s="573" t="s">
        <v>246</v>
      </c>
      <c r="J19" s="572"/>
      <c r="K19" s="575"/>
      <c r="L19" s="588">
        <f t="shared" si="9"/>
        <v>13</v>
      </c>
      <c r="M19" s="528" t="s">
        <v>166</v>
      </c>
      <c r="N19" s="599">
        <v>0</v>
      </c>
      <c r="O19" s="529">
        <v>0.45</v>
      </c>
      <c r="P19" s="530">
        <f t="shared" si="1"/>
        <v>0</v>
      </c>
      <c r="Q19" s="529">
        <v>0</v>
      </c>
      <c r="R19" s="530">
        <f t="shared" si="2"/>
        <v>0</v>
      </c>
      <c r="S19" s="529">
        <v>0</v>
      </c>
      <c r="T19" s="530">
        <f t="shared" si="3"/>
        <v>0</v>
      </c>
      <c r="U19" s="529">
        <v>0</v>
      </c>
      <c r="V19" s="530">
        <f t="shared" si="4"/>
        <v>0</v>
      </c>
      <c r="W19" s="529">
        <v>0</v>
      </c>
      <c r="X19" s="530">
        <f t="shared" si="5"/>
        <v>0</v>
      </c>
      <c r="Y19" s="526" t="s">
        <v>167</v>
      </c>
    </row>
    <row r="20" spans="1:25" ht="48" x14ac:dyDescent="0.2">
      <c r="A20" s="572" t="str">
        <f>'Form 1 - Core RRL'!$M$3</f>
        <v>NHS Golden Jubilee</v>
      </c>
      <c r="B20" s="572" t="str">
        <f>'Form 1 - Core RRL'!$L$3</f>
        <v>nhs_19</v>
      </c>
      <c r="C20" s="572" t="str">
        <f>'Form 1 - Core RRL'!$M$4</f>
        <v>FINANCIAL PLAN 2021-22</v>
      </c>
      <c r="D20" s="572"/>
      <c r="E20" s="573" t="str">
        <f t="shared" si="6"/>
        <v>Form 7b - Covid - HSCP5</v>
      </c>
      <c r="F20" s="574">
        <f t="shared" si="7"/>
        <v>14</v>
      </c>
      <c r="G20" s="573" t="str">
        <f t="shared" si="8"/>
        <v>Covid</v>
      </c>
      <c r="H20" s="572" t="str">
        <f t="shared" si="0"/>
        <v>Test and Protect</v>
      </c>
      <c r="I20" s="573" t="s">
        <v>246</v>
      </c>
      <c r="J20" s="572"/>
      <c r="K20" s="575"/>
      <c r="L20" s="588">
        <f t="shared" si="9"/>
        <v>14</v>
      </c>
      <c r="M20" s="528" t="s">
        <v>168</v>
      </c>
      <c r="N20" s="599">
        <v>0</v>
      </c>
      <c r="O20" s="529">
        <v>0.7</v>
      </c>
      <c r="P20" s="530">
        <f t="shared" si="1"/>
        <v>0</v>
      </c>
      <c r="Q20" s="529">
        <v>0.2</v>
      </c>
      <c r="R20" s="530">
        <f t="shared" si="2"/>
        <v>0</v>
      </c>
      <c r="S20" s="529">
        <v>0.2</v>
      </c>
      <c r="T20" s="530">
        <f t="shared" si="3"/>
        <v>0</v>
      </c>
      <c r="U20" s="529">
        <v>0.2</v>
      </c>
      <c r="V20" s="530">
        <f t="shared" si="4"/>
        <v>0</v>
      </c>
      <c r="W20" s="529">
        <v>0.2</v>
      </c>
      <c r="X20" s="530">
        <f t="shared" si="5"/>
        <v>0</v>
      </c>
      <c r="Y20" s="526" t="s">
        <v>169</v>
      </c>
    </row>
    <row r="21" spans="1:25" x14ac:dyDescent="0.2">
      <c r="A21" s="572" t="str">
        <f>'Form 1 - Core RRL'!$M$3</f>
        <v>NHS Golden Jubilee</v>
      </c>
      <c r="B21" s="572" t="str">
        <f>'Form 1 - Core RRL'!$L$3</f>
        <v>nhs_19</v>
      </c>
      <c r="C21" s="572" t="str">
        <f>'Form 1 - Core RRL'!$M$4</f>
        <v>FINANCIAL PLAN 2021-22</v>
      </c>
      <c r="D21" s="572"/>
      <c r="E21" s="573" t="str">
        <f t="shared" si="6"/>
        <v>Form 7b - Covid - HSCP5</v>
      </c>
      <c r="F21" s="574">
        <f t="shared" si="7"/>
        <v>15</v>
      </c>
      <c r="G21" s="573" t="str">
        <f t="shared" si="8"/>
        <v>Covid</v>
      </c>
      <c r="H21" s="572" t="str">
        <f t="shared" si="0"/>
        <v>Unscheduled care</v>
      </c>
      <c r="I21" s="573" t="s">
        <v>246</v>
      </c>
      <c r="J21" s="572"/>
      <c r="K21" s="575"/>
      <c r="L21" s="588">
        <f t="shared" si="9"/>
        <v>15</v>
      </c>
      <c r="M21" s="528" t="s">
        <v>170</v>
      </c>
      <c r="N21" s="599">
        <v>0</v>
      </c>
      <c r="O21" s="529">
        <v>1</v>
      </c>
      <c r="P21" s="530">
        <f t="shared" si="1"/>
        <v>0</v>
      </c>
      <c r="Q21" s="529">
        <v>1</v>
      </c>
      <c r="R21" s="530">
        <f t="shared" si="2"/>
        <v>0</v>
      </c>
      <c r="S21" s="529">
        <v>1</v>
      </c>
      <c r="T21" s="530">
        <f t="shared" si="3"/>
        <v>0</v>
      </c>
      <c r="U21" s="529">
        <v>1</v>
      </c>
      <c r="V21" s="530">
        <f t="shared" si="4"/>
        <v>0</v>
      </c>
      <c r="W21" s="529">
        <v>1</v>
      </c>
      <c r="X21" s="530">
        <f t="shared" si="5"/>
        <v>0</v>
      </c>
      <c r="Y21" s="526" t="s">
        <v>171</v>
      </c>
    </row>
    <row r="22" spans="1:25" ht="36" x14ac:dyDescent="0.2">
      <c r="A22" s="572" t="str">
        <f>'Form 1 - Core RRL'!$M$3</f>
        <v>NHS Golden Jubilee</v>
      </c>
      <c r="B22" s="572" t="str">
        <f>'Form 1 - Core RRL'!$L$3</f>
        <v>nhs_19</v>
      </c>
      <c r="C22" s="572" t="str">
        <f>'Form 1 - Core RRL'!$M$4</f>
        <v>FINANCIAL PLAN 2021-22</v>
      </c>
      <c r="D22" s="572"/>
      <c r="E22" s="573" t="str">
        <f t="shared" si="6"/>
        <v>Form 7b - Covid - HSCP5</v>
      </c>
      <c r="F22" s="574">
        <f t="shared" si="7"/>
        <v>16</v>
      </c>
      <c r="G22" s="573" t="str">
        <f t="shared" si="8"/>
        <v>Covid</v>
      </c>
      <c r="H22" s="572" t="str">
        <f t="shared" si="0"/>
        <v>Mental Health</v>
      </c>
      <c r="I22" s="573" t="s">
        <v>246</v>
      </c>
      <c r="J22" s="572"/>
      <c r="K22" s="575"/>
      <c r="L22" s="588">
        <f t="shared" si="9"/>
        <v>16</v>
      </c>
      <c r="M22" s="585" t="s">
        <v>121</v>
      </c>
      <c r="N22" s="600">
        <v>0</v>
      </c>
      <c r="O22" s="586">
        <v>1</v>
      </c>
      <c r="P22" s="530">
        <f t="shared" si="1"/>
        <v>0</v>
      </c>
      <c r="Q22" s="529">
        <v>1</v>
      </c>
      <c r="R22" s="530">
        <f t="shared" si="2"/>
        <v>0</v>
      </c>
      <c r="S22" s="529">
        <v>1</v>
      </c>
      <c r="T22" s="530">
        <f t="shared" si="3"/>
        <v>0</v>
      </c>
      <c r="U22" s="529">
        <v>1</v>
      </c>
      <c r="V22" s="530">
        <f t="shared" si="4"/>
        <v>0</v>
      </c>
      <c r="W22" s="529">
        <v>1</v>
      </c>
      <c r="X22" s="530">
        <f t="shared" si="5"/>
        <v>0</v>
      </c>
      <c r="Y22" s="587" t="s">
        <v>440</v>
      </c>
    </row>
    <row r="23" spans="1:25" ht="24" x14ac:dyDescent="0.2">
      <c r="A23" s="572" t="str">
        <f>'Form 1 - Core RRL'!$M$3</f>
        <v>NHS Golden Jubilee</v>
      </c>
      <c r="B23" s="572" t="str">
        <f>'Form 1 - Core RRL'!$L$3</f>
        <v>nhs_19</v>
      </c>
      <c r="C23" s="572" t="str">
        <f>'Form 1 - Core RRL'!$M$4</f>
        <v>FINANCIAL PLAN 2021-22</v>
      </c>
      <c r="D23" s="572"/>
      <c r="E23" s="584" t="str">
        <f>$N$1</f>
        <v>Form 7b - Covid - HSCP5</v>
      </c>
      <c r="F23" s="574">
        <f>L23</f>
        <v>17</v>
      </c>
      <c r="G23" s="573" t="str">
        <f t="shared" si="8"/>
        <v>Covid</v>
      </c>
      <c r="H23" s="572" t="str">
        <f>M23</f>
        <v>Offset Savings</v>
      </c>
      <c r="I23" s="584" t="s">
        <v>246</v>
      </c>
      <c r="J23" s="572"/>
      <c r="K23" s="575"/>
      <c r="L23" s="588">
        <f t="shared" si="9"/>
        <v>17</v>
      </c>
      <c r="M23" s="585" t="s">
        <v>472</v>
      </c>
      <c r="N23" s="600">
        <v>0</v>
      </c>
      <c r="O23" s="586">
        <v>0</v>
      </c>
      <c r="P23" s="530">
        <f t="shared" si="1"/>
        <v>0</v>
      </c>
      <c r="Q23" s="586">
        <v>0</v>
      </c>
      <c r="R23" s="530">
        <f t="shared" si="2"/>
        <v>0</v>
      </c>
      <c r="S23" s="586">
        <v>0</v>
      </c>
      <c r="T23" s="530">
        <f t="shared" si="3"/>
        <v>0</v>
      </c>
      <c r="U23" s="586">
        <v>0</v>
      </c>
      <c r="V23" s="530">
        <f t="shared" si="4"/>
        <v>0</v>
      </c>
      <c r="W23" s="586">
        <v>0</v>
      </c>
      <c r="X23" s="530">
        <f t="shared" si="5"/>
        <v>0</v>
      </c>
      <c r="Y23" s="587" t="s">
        <v>473</v>
      </c>
    </row>
    <row r="24" spans="1:25" ht="84" x14ac:dyDescent="0.2">
      <c r="A24" s="572" t="str">
        <f>'Form 1 - Core RRL'!$M$3</f>
        <v>NHS Golden Jubilee</v>
      </c>
      <c r="B24" s="572" t="str">
        <f>'Form 1 - Core RRL'!$L$3</f>
        <v>nhs_19</v>
      </c>
      <c r="C24" s="572" t="str">
        <f>'Form 1 - Core RRL'!$M$4</f>
        <v>FINANCIAL PLAN 2021-22</v>
      </c>
      <c r="D24" s="572"/>
      <c r="E24" s="573" t="str">
        <f t="shared" si="6"/>
        <v>Form 7b - Covid - HSCP5</v>
      </c>
      <c r="F24" s="574">
        <f t="shared" si="7"/>
        <v>18</v>
      </c>
      <c r="G24" s="573" t="str">
        <f t="shared" si="8"/>
        <v>Covid</v>
      </c>
      <c r="H24" s="572" t="str">
        <f t="shared" si="0"/>
        <v xml:space="preserve">Covid Vaccinations </v>
      </c>
      <c r="I24" s="573" t="s">
        <v>246</v>
      </c>
      <c r="J24" s="572"/>
      <c r="K24" s="575"/>
      <c r="L24" s="588">
        <f t="shared" si="9"/>
        <v>18</v>
      </c>
      <c r="M24" s="528" t="s">
        <v>172</v>
      </c>
      <c r="N24" s="599">
        <v>0</v>
      </c>
      <c r="O24" s="529"/>
      <c r="P24" s="530">
        <f t="shared" si="1"/>
        <v>0</v>
      </c>
      <c r="Q24" s="529"/>
      <c r="R24" s="530"/>
      <c r="S24" s="529"/>
      <c r="T24" s="530"/>
      <c r="U24" s="529"/>
      <c r="V24" s="530"/>
      <c r="W24" s="529"/>
      <c r="X24" s="530"/>
      <c r="Y24" s="526" t="s">
        <v>173</v>
      </c>
    </row>
    <row r="25" spans="1:25" x14ac:dyDescent="0.2">
      <c r="A25" s="572" t="str">
        <f>'Form 1 - Core RRL'!$M$3</f>
        <v>NHS Golden Jubilee</v>
      </c>
      <c r="B25" s="572" t="str">
        <f>'Form 1 - Core RRL'!$L$3</f>
        <v>nhs_19</v>
      </c>
      <c r="C25" s="572" t="str">
        <f>'Form 1 - Core RRL'!$M$4</f>
        <v>FINANCIAL PLAN 2021-22</v>
      </c>
      <c r="D25" s="572"/>
      <c r="E25" s="573" t="str">
        <f t="shared" si="6"/>
        <v>Form 7b - Covid - HSCP5</v>
      </c>
      <c r="F25" s="574">
        <f t="shared" si="7"/>
        <v>19</v>
      </c>
      <c r="G25" s="573" t="str">
        <f t="shared" si="8"/>
        <v>Covid</v>
      </c>
      <c r="H25" s="572" t="str">
        <f t="shared" si="0"/>
        <v>Total</v>
      </c>
      <c r="I25" s="573" t="s">
        <v>247</v>
      </c>
      <c r="J25" s="572"/>
      <c r="K25" s="575"/>
      <c r="L25" s="588">
        <f t="shared" ref="L25" si="10">L24+1</f>
        <v>19</v>
      </c>
      <c r="M25" s="576" t="s">
        <v>9</v>
      </c>
      <c r="N25" s="577">
        <f>SUM(N7:N21)</f>
        <v>0</v>
      </c>
      <c r="O25" s="578"/>
      <c r="P25" s="577">
        <f>SUM(P7:P24)</f>
        <v>0</v>
      </c>
      <c r="Q25" s="578"/>
      <c r="R25" s="577">
        <f>SUM(R7:R24)</f>
        <v>0</v>
      </c>
      <c r="S25" s="577"/>
      <c r="T25" s="577">
        <f>SUM(T7:T24)</f>
        <v>0</v>
      </c>
      <c r="U25" s="577"/>
      <c r="V25" s="577">
        <f>SUM(V7:V24)</f>
        <v>0</v>
      </c>
      <c r="W25" s="577"/>
      <c r="X25" s="577">
        <f>SUM(X7:X24)</f>
        <v>0</v>
      </c>
      <c r="Y25" s="579"/>
    </row>
    <row r="27" spans="1:25" x14ac:dyDescent="0.2">
      <c r="M27" s="604" t="s">
        <v>474</v>
      </c>
    </row>
    <row r="28" spans="1:25" x14ac:dyDescent="0.2">
      <c r="M28" s="598"/>
    </row>
  </sheetData>
  <pageMargins left="0.7" right="0.7" top="0.75" bottom="0.75" header="0.3" footer="0.3"/>
  <pageSetup paperSize="9" orientation="portrait" horizontalDpi="90" verticalDpi="9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Y28"/>
  <sheetViews>
    <sheetView showGridLines="0" topLeftCell="K1" workbookViewId="0">
      <pane ySplit="6" topLeftCell="A7" activePane="bottomLeft" state="frozen"/>
      <selection activeCell="M28" sqref="M28"/>
      <selection pane="bottomLeft" activeCell="M28" sqref="M28"/>
    </sheetView>
  </sheetViews>
  <sheetFormatPr defaultRowHeight="12.75" outlineLevelRow="1" outlineLevelCol="1" x14ac:dyDescent="0.2"/>
  <cols>
    <col min="1" max="1" width="13.42578125" hidden="1" customWidth="1" outlineLevel="1"/>
    <col min="2" max="2" width="13.28515625" hidden="1" customWidth="1" outlineLevel="1"/>
    <col min="3" max="3" width="23.42578125" hidden="1" customWidth="1" outlineLevel="1"/>
    <col min="4" max="4" width="7.28515625" hidden="1" customWidth="1" outlineLevel="1"/>
    <col min="5" max="5" width="22.28515625" hidden="1" customWidth="1" outlineLevel="1"/>
    <col min="6" max="6" width="14.42578125" hidden="1" customWidth="1" outlineLevel="1"/>
    <col min="7" max="7" width="9.7109375" hidden="1" customWidth="1" outlineLevel="1"/>
    <col min="8" max="8" width="45.85546875" hidden="1" customWidth="1" outlineLevel="1"/>
    <col min="9" max="9" width="8.85546875" hidden="1" customWidth="1" outlineLevel="1"/>
    <col min="10" max="10" width="7.5703125" hidden="1" customWidth="1" outlineLevel="1"/>
    <col min="11" max="11" width="7.5703125" customWidth="1" collapsed="1"/>
    <col min="12" max="12" width="5.28515625" style="590" customWidth="1"/>
    <col min="13" max="13" width="17" customWidth="1"/>
    <col min="14" max="14" width="23.5703125" bestFit="1" customWidth="1"/>
    <col min="15" max="15" width="11.7109375" customWidth="1"/>
    <col min="16" max="16" width="13" customWidth="1"/>
    <col min="17" max="17" width="11.7109375" customWidth="1"/>
    <col min="18" max="18" width="12.5703125" customWidth="1"/>
    <col min="19" max="19" width="11.7109375" customWidth="1"/>
    <col min="20" max="20" width="13" customWidth="1"/>
    <col min="21" max="21" width="11.28515625" customWidth="1"/>
    <col min="22" max="22" width="13" customWidth="1"/>
    <col min="23" max="23" width="11.7109375" customWidth="1"/>
    <col min="24" max="24" width="13" customWidth="1"/>
    <col min="25" max="25" width="57.140625" bestFit="1" customWidth="1"/>
  </cols>
  <sheetData>
    <row r="1" spans="1:25" ht="15.75" thickBot="1" x14ac:dyDescent="0.3">
      <c r="M1" s="475" t="s">
        <v>382</v>
      </c>
      <c r="N1" s="474" t="s">
        <v>392</v>
      </c>
      <c r="O1" s="422" t="s">
        <v>386</v>
      </c>
      <c r="W1" s="567" t="s">
        <v>310</v>
      </c>
      <c r="X1" s="263"/>
    </row>
    <row r="2" spans="1:25" x14ac:dyDescent="0.2">
      <c r="O2" t="s">
        <v>393</v>
      </c>
      <c r="W2" s="515"/>
      <c r="X2" s="455" t="s">
        <v>311</v>
      </c>
    </row>
    <row r="3" spans="1:25" ht="13.5" thickBot="1" x14ac:dyDescent="0.25">
      <c r="O3" s="422"/>
      <c r="W3" s="538"/>
      <c r="X3" s="455" t="s">
        <v>435</v>
      </c>
    </row>
    <row r="4" spans="1:25" x14ac:dyDescent="0.2">
      <c r="L4" s="591"/>
      <c r="M4" s="283"/>
      <c r="N4" s="284" t="s">
        <v>129</v>
      </c>
      <c r="O4" s="282"/>
      <c r="P4" s="282"/>
      <c r="Q4" s="282"/>
      <c r="R4" s="282"/>
      <c r="S4" s="282"/>
      <c r="T4" s="282"/>
      <c r="U4" s="282"/>
      <c r="V4" s="282"/>
      <c r="W4" s="282"/>
      <c r="X4" s="282"/>
      <c r="Y4" s="282"/>
    </row>
    <row r="5" spans="1:25" x14ac:dyDescent="0.2">
      <c r="G5" t="s">
        <v>230</v>
      </c>
      <c r="L5" s="592" t="s">
        <v>130</v>
      </c>
      <c r="M5" s="286" t="s">
        <v>131</v>
      </c>
      <c r="N5" s="285" t="s">
        <v>231</v>
      </c>
      <c r="O5" s="285" t="s">
        <v>132</v>
      </c>
      <c r="P5" s="285" t="s">
        <v>133</v>
      </c>
      <c r="Q5" s="285" t="s">
        <v>134</v>
      </c>
      <c r="R5" s="285" t="s">
        <v>135</v>
      </c>
      <c r="S5" s="285" t="s">
        <v>136</v>
      </c>
      <c r="T5" s="285" t="s">
        <v>137</v>
      </c>
      <c r="U5" s="285" t="s">
        <v>138</v>
      </c>
      <c r="V5" s="285" t="s">
        <v>139</v>
      </c>
      <c r="W5" s="285" t="s">
        <v>140</v>
      </c>
      <c r="X5" s="287" t="s">
        <v>141</v>
      </c>
      <c r="Y5" s="288" t="s">
        <v>142</v>
      </c>
    </row>
    <row r="6" spans="1:25" hidden="1" outlineLevel="1" x14ac:dyDescent="0.2">
      <c r="A6" s="458" t="s">
        <v>233</v>
      </c>
      <c r="B6" s="459" t="s">
        <v>299</v>
      </c>
      <c r="C6" s="459" t="s">
        <v>234</v>
      </c>
      <c r="D6" s="459" t="s">
        <v>235</v>
      </c>
      <c r="E6" s="459" t="s">
        <v>236</v>
      </c>
      <c r="F6" s="459" t="s">
        <v>244</v>
      </c>
      <c r="G6" s="459" t="s">
        <v>237</v>
      </c>
      <c r="H6" s="459" t="s">
        <v>238</v>
      </c>
      <c r="I6" s="459" t="s">
        <v>245</v>
      </c>
      <c r="J6" s="459" t="s">
        <v>251</v>
      </c>
      <c r="K6" s="477" t="s">
        <v>248</v>
      </c>
      <c r="L6" s="592" t="s">
        <v>130</v>
      </c>
      <c r="M6" s="285" t="s">
        <v>131</v>
      </c>
      <c r="N6" s="285" t="s">
        <v>231</v>
      </c>
      <c r="O6" s="285" t="s">
        <v>132</v>
      </c>
      <c r="P6" s="285" t="s">
        <v>133</v>
      </c>
      <c r="Q6" s="285" t="s">
        <v>134</v>
      </c>
      <c r="R6" s="285" t="s">
        <v>135</v>
      </c>
      <c r="S6" s="285" t="s">
        <v>136</v>
      </c>
      <c r="T6" s="285" t="s">
        <v>137</v>
      </c>
      <c r="U6" s="285" t="s">
        <v>138</v>
      </c>
      <c r="V6" s="285" t="s">
        <v>139</v>
      </c>
      <c r="W6" s="285" t="s">
        <v>140</v>
      </c>
      <c r="X6" s="285" t="s">
        <v>141</v>
      </c>
      <c r="Y6" s="460" t="s">
        <v>142</v>
      </c>
    </row>
    <row r="7" spans="1:25" ht="24" collapsed="1" x14ac:dyDescent="0.2">
      <c r="A7" s="572" t="str">
        <f>'Form 1 - Core RRL'!$M$3</f>
        <v>NHS Golden Jubilee</v>
      </c>
      <c r="B7" s="572" t="str">
        <f>'Form 1 - Core RRL'!$L$3</f>
        <v>nhs_19</v>
      </c>
      <c r="C7" s="572" t="str">
        <f>'Form 1 - Core RRL'!$M$4</f>
        <v>FINANCIAL PLAN 2021-22</v>
      </c>
      <c r="D7" s="572"/>
      <c r="E7" s="573" t="str">
        <f>$N$1</f>
        <v>Form 7b - Covid - HSCP6</v>
      </c>
      <c r="F7" s="574">
        <f>L7</f>
        <v>1</v>
      </c>
      <c r="G7" s="573" t="str">
        <f>$G$5</f>
        <v>Covid</v>
      </c>
      <c r="H7" s="572" t="str">
        <f t="shared" ref="H7:H25" si="0">M7</f>
        <v>Additional staff costs HSCPs</v>
      </c>
      <c r="I7" s="573" t="s">
        <v>246</v>
      </c>
      <c r="J7" s="572"/>
      <c r="K7" s="575"/>
      <c r="L7" s="537">
        <v>1</v>
      </c>
      <c r="M7" s="528" t="s">
        <v>143</v>
      </c>
      <c r="N7" s="599">
        <v>0</v>
      </c>
      <c r="O7" s="529">
        <v>0.25</v>
      </c>
      <c r="P7" s="530">
        <f t="shared" ref="P7:P24" si="1">SUM(N7*O7)</f>
        <v>0</v>
      </c>
      <c r="Q7" s="529">
        <v>0.1</v>
      </c>
      <c r="R7" s="530">
        <f t="shared" ref="R7:R24" si="2">SUM(N7*Q7)</f>
        <v>0</v>
      </c>
      <c r="S7" s="529">
        <v>0</v>
      </c>
      <c r="T7" s="530">
        <f t="shared" ref="T7:T24" si="3">SUM(N7*S7)</f>
        <v>0</v>
      </c>
      <c r="U7" s="529">
        <v>0</v>
      </c>
      <c r="V7" s="530">
        <f t="shared" ref="V7:V24" si="4">SUM(N7*U7)</f>
        <v>0</v>
      </c>
      <c r="W7" s="529">
        <v>0</v>
      </c>
      <c r="X7" s="530">
        <f t="shared" ref="X7:X24" si="5">SUM(N7*W7)</f>
        <v>0</v>
      </c>
      <c r="Y7" s="525" t="s">
        <v>144</v>
      </c>
    </row>
    <row r="8" spans="1:25" ht="24" x14ac:dyDescent="0.2">
      <c r="A8" s="572" t="str">
        <f>'Form 1 - Core RRL'!$M$3</f>
        <v>NHS Golden Jubilee</v>
      </c>
      <c r="B8" s="572" t="str">
        <f>'Form 1 - Core RRL'!$L$3</f>
        <v>nhs_19</v>
      </c>
      <c r="C8" s="572" t="str">
        <f>'Form 1 - Core RRL'!$M$4</f>
        <v>FINANCIAL PLAN 2021-22</v>
      </c>
      <c r="D8" s="572"/>
      <c r="E8" s="573" t="str">
        <f t="shared" ref="E8:E25" si="6">$N$1</f>
        <v>Form 7b - Covid - HSCP6</v>
      </c>
      <c r="F8" s="574">
        <f t="shared" ref="F8:F25" si="7">L8</f>
        <v>2</v>
      </c>
      <c r="G8" s="573" t="str">
        <f t="shared" ref="G8:G25" si="8">$G$5</f>
        <v>Covid</v>
      </c>
      <c r="H8" s="572" t="str">
        <f t="shared" si="0"/>
        <v>Digital transformation</v>
      </c>
      <c r="I8" s="573" t="s">
        <v>246</v>
      </c>
      <c r="J8" s="572"/>
      <c r="K8" s="575"/>
      <c r="L8" s="588">
        <f t="shared" ref="L8:L22" si="9">L7+1</f>
        <v>2</v>
      </c>
      <c r="M8" s="528" t="s">
        <v>145</v>
      </c>
      <c r="N8" s="599">
        <v>0</v>
      </c>
      <c r="O8" s="529">
        <v>0.5</v>
      </c>
      <c r="P8" s="530">
        <f t="shared" si="1"/>
        <v>0</v>
      </c>
      <c r="Q8" s="529">
        <v>0.5</v>
      </c>
      <c r="R8" s="530">
        <f t="shared" si="2"/>
        <v>0</v>
      </c>
      <c r="S8" s="529">
        <v>0.5</v>
      </c>
      <c r="T8" s="530">
        <f t="shared" si="3"/>
        <v>0</v>
      </c>
      <c r="U8" s="529">
        <v>0.5</v>
      </c>
      <c r="V8" s="530">
        <f t="shared" si="4"/>
        <v>0</v>
      </c>
      <c r="W8" s="529">
        <v>0.5</v>
      </c>
      <c r="X8" s="530">
        <f t="shared" si="5"/>
        <v>0</v>
      </c>
      <c r="Y8" s="526" t="s">
        <v>146</v>
      </c>
    </row>
    <row r="9" spans="1:25" ht="24" x14ac:dyDescent="0.2">
      <c r="A9" s="572" t="str">
        <f>'Form 1 - Core RRL'!$M$3</f>
        <v>NHS Golden Jubilee</v>
      </c>
      <c r="B9" s="572" t="str">
        <f>'Form 1 - Core RRL'!$L$3</f>
        <v>nhs_19</v>
      </c>
      <c r="C9" s="572" t="str">
        <f>'Form 1 - Core RRL'!$M$4</f>
        <v>FINANCIAL PLAN 2021-22</v>
      </c>
      <c r="D9" s="572"/>
      <c r="E9" s="573" t="str">
        <f t="shared" si="6"/>
        <v>Form 7b - Covid - HSCP6</v>
      </c>
      <c r="F9" s="574">
        <f t="shared" si="7"/>
        <v>3</v>
      </c>
      <c r="G9" s="573" t="str">
        <f t="shared" si="8"/>
        <v>Covid</v>
      </c>
      <c r="H9" s="572" t="str">
        <f t="shared" si="0"/>
        <v>Equipment and Maintenance costs</v>
      </c>
      <c r="I9" s="573" t="s">
        <v>246</v>
      </c>
      <c r="J9" s="572"/>
      <c r="K9" s="575"/>
      <c r="L9" s="588">
        <f t="shared" si="9"/>
        <v>3</v>
      </c>
      <c r="M9" s="528" t="s">
        <v>147</v>
      </c>
      <c r="N9" s="599">
        <v>0</v>
      </c>
      <c r="O9" s="529">
        <v>0.7</v>
      </c>
      <c r="P9" s="530">
        <f t="shared" si="1"/>
        <v>0</v>
      </c>
      <c r="Q9" s="529">
        <v>0.4</v>
      </c>
      <c r="R9" s="530">
        <f t="shared" si="2"/>
        <v>0</v>
      </c>
      <c r="S9" s="529">
        <v>0.2</v>
      </c>
      <c r="T9" s="530">
        <f t="shared" si="3"/>
        <v>0</v>
      </c>
      <c r="U9" s="529">
        <v>0.2</v>
      </c>
      <c r="V9" s="530">
        <f t="shared" si="4"/>
        <v>0</v>
      </c>
      <c r="W9" s="529">
        <v>0.2</v>
      </c>
      <c r="X9" s="530">
        <f t="shared" si="5"/>
        <v>0</v>
      </c>
      <c r="Y9" s="526" t="s">
        <v>148</v>
      </c>
    </row>
    <row r="10" spans="1:25" ht="36" x14ac:dyDescent="0.2">
      <c r="A10" s="572" t="str">
        <f>'Form 1 - Core RRL'!$M$3</f>
        <v>NHS Golden Jubilee</v>
      </c>
      <c r="B10" s="572" t="str">
        <f>'Form 1 - Core RRL'!$L$3</f>
        <v>nhs_19</v>
      </c>
      <c r="C10" s="572" t="str">
        <f>'Form 1 - Core RRL'!$M$4</f>
        <v>FINANCIAL PLAN 2021-22</v>
      </c>
      <c r="D10" s="572"/>
      <c r="E10" s="573" t="str">
        <f t="shared" si="6"/>
        <v>Form 7b - Covid - HSCP6</v>
      </c>
      <c r="F10" s="574">
        <f t="shared" si="7"/>
        <v>4</v>
      </c>
      <c r="G10" s="573" t="str">
        <f t="shared" si="8"/>
        <v>Covid</v>
      </c>
      <c r="H10" s="572" t="str">
        <f t="shared" si="0"/>
        <v>Hospital scale up - Staffing and beds (non-recurring)</v>
      </c>
      <c r="I10" s="573" t="s">
        <v>246</v>
      </c>
      <c r="J10" s="572"/>
      <c r="K10" s="575"/>
      <c r="L10" s="588">
        <f t="shared" si="9"/>
        <v>4</v>
      </c>
      <c r="M10" s="528" t="s">
        <v>149</v>
      </c>
      <c r="N10" s="599">
        <v>0</v>
      </c>
      <c r="O10" s="529">
        <v>0.45</v>
      </c>
      <c r="P10" s="530">
        <f t="shared" si="1"/>
        <v>0</v>
      </c>
      <c r="Q10" s="529">
        <v>0.25</v>
      </c>
      <c r="R10" s="530">
        <f t="shared" si="2"/>
        <v>0</v>
      </c>
      <c r="S10" s="529">
        <v>0.25</v>
      </c>
      <c r="T10" s="530">
        <f t="shared" si="3"/>
        <v>0</v>
      </c>
      <c r="U10" s="529">
        <v>0.25</v>
      </c>
      <c r="V10" s="530">
        <f t="shared" si="4"/>
        <v>0</v>
      </c>
      <c r="W10" s="529">
        <v>0.25</v>
      </c>
      <c r="X10" s="530">
        <f t="shared" si="5"/>
        <v>0</v>
      </c>
      <c r="Y10" s="526" t="s">
        <v>150</v>
      </c>
    </row>
    <row r="11" spans="1:25" ht="24" x14ac:dyDescent="0.2">
      <c r="A11" s="572" t="str">
        <f>'Form 1 - Core RRL'!$M$3</f>
        <v>NHS Golden Jubilee</v>
      </c>
      <c r="B11" s="572" t="str">
        <f>'Form 1 - Core RRL'!$L$3</f>
        <v>nhs_19</v>
      </c>
      <c r="C11" s="572" t="str">
        <f>'Form 1 - Core RRL'!$M$4</f>
        <v>FINANCIAL PLAN 2021-22</v>
      </c>
      <c r="D11" s="572"/>
      <c r="E11" s="573" t="str">
        <f t="shared" si="6"/>
        <v>Form 7b - Covid - HSCP6</v>
      </c>
      <c r="F11" s="574">
        <f t="shared" si="7"/>
        <v>5</v>
      </c>
      <c r="G11" s="573" t="str">
        <f t="shared" si="8"/>
        <v>Covid</v>
      </c>
      <c r="H11" s="572" t="str">
        <f t="shared" si="0"/>
        <v>Loss of income</v>
      </c>
      <c r="I11" s="573" t="s">
        <v>246</v>
      </c>
      <c r="J11" s="572"/>
      <c r="K11" s="575"/>
      <c r="L11" s="588">
        <f t="shared" si="9"/>
        <v>5</v>
      </c>
      <c r="M11" s="528" t="s">
        <v>151</v>
      </c>
      <c r="N11" s="599">
        <v>0</v>
      </c>
      <c r="O11" s="529">
        <v>0.2</v>
      </c>
      <c r="P11" s="530">
        <f t="shared" si="1"/>
        <v>0</v>
      </c>
      <c r="Q11" s="529">
        <v>0</v>
      </c>
      <c r="R11" s="530">
        <f t="shared" si="2"/>
        <v>0</v>
      </c>
      <c r="S11" s="529">
        <v>0</v>
      </c>
      <c r="T11" s="530">
        <f t="shared" si="3"/>
        <v>0</v>
      </c>
      <c r="U11" s="529">
        <v>0</v>
      </c>
      <c r="V11" s="530">
        <f t="shared" si="4"/>
        <v>0</v>
      </c>
      <c r="W11" s="529">
        <v>0</v>
      </c>
      <c r="X11" s="530">
        <f t="shared" si="5"/>
        <v>0</v>
      </c>
      <c r="Y11" s="526" t="s">
        <v>152</v>
      </c>
    </row>
    <row r="12" spans="1:25" ht="48" x14ac:dyDescent="0.2">
      <c r="A12" s="572" t="str">
        <f>'Form 1 - Core RRL'!$M$3</f>
        <v>NHS Golden Jubilee</v>
      </c>
      <c r="B12" s="572" t="str">
        <f>'Form 1 - Core RRL'!$L$3</f>
        <v>nhs_19</v>
      </c>
      <c r="C12" s="572" t="str">
        <f>'Form 1 - Core RRL'!$M$4</f>
        <v>FINANCIAL PLAN 2021-22</v>
      </c>
      <c r="D12" s="572"/>
      <c r="E12" s="573" t="str">
        <f t="shared" si="6"/>
        <v>Form 7b - Covid - HSCP6</v>
      </c>
      <c r="F12" s="574">
        <f t="shared" si="7"/>
        <v>6</v>
      </c>
      <c r="G12" s="573" t="str">
        <f t="shared" si="8"/>
        <v>Covid</v>
      </c>
      <c r="H12" s="572" t="str">
        <f t="shared" si="0"/>
        <v>Louisa Jordan</v>
      </c>
      <c r="I12" s="573" t="s">
        <v>246</v>
      </c>
      <c r="J12" s="572"/>
      <c r="K12" s="575"/>
      <c r="L12" s="588">
        <f t="shared" si="9"/>
        <v>6</v>
      </c>
      <c r="M12" s="528" t="s">
        <v>153</v>
      </c>
      <c r="N12" s="599">
        <v>0</v>
      </c>
      <c r="O12" s="529">
        <v>0.4</v>
      </c>
      <c r="P12" s="530">
        <f t="shared" si="1"/>
        <v>0</v>
      </c>
      <c r="Q12" s="529">
        <v>0</v>
      </c>
      <c r="R12" s="530">
        <f t="shared" si="2"/>
        <v>0</v>
      </c>
      <c r="S12" s="529">
        <v>0</v>
      </c>
      <c r="T12" s="530">
        <f t="shared" si="3"/>
        <v>0</v>
      </c>
      <c r="U12" s="529">
        <v>0</v>
      </c>
      <c r="V12" s="530">
        <f t="shared" si="4"/>
        <v>0</v>
      </c>
      <c r="W12" s="529">
        <v>0</v>
      </c>
      <c r="X12" s="530">
        <f t="shared" si="5"/>
        <v>0</v>
      </c>
      <c r="Y12" s="526" t="s">
        <v>154</v>
      </c>
    </row>
    <row r="13" spans="1:25" x14ac:dyDescent="0.2">
      <c r="A13" s="572" t="str">
        <f>'Form 1 - Core RRL'!$M$3</f>
        <v>NHS Golden Jubilee</v>
      </c>
      <c r="B13" s="572" t="str">
        <f>'Form 1 - Core RRL'!$L$3</f>
        <v>nhs_19</v>
      </c>
      <c r="C13" s="572" t="str">
        <f>'Form 1 - Core RRL'!$M$4</f>
        <v>FINANCIAL PLAN 2021-22</v>
      </c>
      <c r="D13" s="572"/>
      <c r="E13" s="573" t="str">
        <f t="shared" si="6"/>
        <v>Form 7b - Covid - HSCP6</v>
      </c>
      <c r="F13" s="574">
        <f t="shared" si="7"/>
        <v>7</v>
      </c>
      <c r="G13" s="573" t="str">
        <f t="shared" si="8"/>
        <v>Covid</v>
      </c>
      <c r="H13" s="572" t="str">
        <f t="shared" si="0"/>
        <v>Other</v>
      </c>
      <c r="I13" s="573" t="s">
        <v>246</v>
      </c>
      <c r="J13" s="572"/>
      <c r="K13" s="575"/>
      <c r="L13" s="588">
        <f t="shared" si="9"/>
        <v>7</v>
      </c>
      <c r="M13" s="528" t="s">
        <v>84</v>
      </c>
      <c r="N13" s="599">
        <v>0</v>
      </c>
      <c r="O13" s="529">
        <v>0.25</v>
      </c>
      <c r="P13" s="530">
        <f t="shared" si="1"/>
        <v>0</v>
      </c>
      <c r="Q13" s="529">
        <v>0</v>
      </c>
      <c r="R13" s="530">
        <f t="shared" si="2"/>
        <v>0</v>
      </c>
      <c r="S13" s="529">
        <v>0</v>
      </c>
      <c r="T13" s="530">
        <f t="shared" si="3"/>
        <v>0</v>
      </c>
      <c r="U13" s="529">
        <v>0</v>
      </c>
      <c r="V13" s="530">
        <f t="shared" si="4"/>
        <v>0</v>
      </c>
      <c r="W13" s="529">
        <v>0</v>
      </c>
      <c r="X13" s="530">
        <f t="shared" si="5"/>
        <v>0</v>
      </c>
      <c r="Y13" s="527" t="s">
        <v>155</v>
      </c>
    </row>
    <row r="14" spans="1:25" ht="60" x14ac:dyDescent="0.2">
      <c r="A14" s="572" t="str">
        <f>'Form 1 - Core RRL'!$M$3</f>
        <v>NHS Golden Jubilee</v>
      </c>
      <c r="B14" s="572" t="str">
        <f>'Form 1 - Core RRL'!$L$3</f>
        <v>nhs_19</v>
      </c>
      <c r="C14" s="572" t="str">
        <f>'Form 1 - Core RRL'!$M$4</f>
        <v>FINANCIAL PLAN 2021-22</v>
      </c>
      <c r="D14" s="572"/>
      <c r="E14" s="573" t="str">
        <f t="shared" si="6"/>
        <v>Form 7b - Covid - HSCP6</v>
      </c>
      <c r="F14" s="574">
        <f t="shared" si="7"/>
        <v>8</v>
      </c>
      <c r="G14" s="573" t="str">
        <f t="shared" si="8"/>
        <v>Covid</v>
      </c>
      <c r="H14" s="572" t="str">
        <f t="shared" si="0"/>
        <v>Planned Care</v>
      </c>
      <c r="I14" s="573" t="s">
        <v>246</v>
      </c>
      <c r="J14" s="572"/>
      <c r="K14" s="575"/>
      <c r="L14" s="588">
        <f t="shared" si="9"/>
        <v>8</v>
      </c>
      <c r="M14" s="528" t="s">
        <v>156</v>
      </c>
      <c r="N14" s="599">
        <v>0</v>
      </c>
      <c r="O14" s="529">
        <v>0.6</v>
      </c>
      <c r="P14" s="530">
        <f t="shared" si="1"/>
        <v>0</v>
      </c>
      <c r="Q14" s="529">
        <v>0.3</v>
      </c>
      <c r="R14" s="530">
        <f t="shared" si="2"/>
        <v>0</v>
      </c>
      <c r="S14" s="529">
        <v>0.3</v>
      </c>
      <c r="T14" s="530">
        <f t="shared" si="3"/>
        <v>0</v>
      </c>
      <c r="U14" s="529">
        <v>0.3</v>
      </c>
      <c r="V14" s="530">
        <f t="shared" si="4"/>
        <v>0</v>
      </c>
      <c r="W14" s="529">
        <v>0.3</v>
      </c>
      <c r="X14" s="530">
        <f t="shared" si="5"/>
        <v>0</v>
      </c>
      <c r="Y14" s="526" t="s">
        <v>157</v>
      </c>
    </row>
    <row r="15" spans="1:25" ht="60" x14ac:dyDescent="0.2">
      <c r="A15" s="572" t="str">
        <f>'Form 1 - Core RRL'!$M$3</f>
        <v>NHS Golden Jubilee</v>
      </c>
      <c r="B15" s="572" t="str">
        <f>'Form 1 - Core RRL'!$L$3</f>
        <v>nhs_19</v>
      </c>
      <c r="C15" s="572" t="str">
        <f>'Form 1 - Core RRL'!$M$4</f>
        <v>FINANCIAL PLAN 2021-22</v>
      </c>
      <c r="D15" s="572"/>
      <c r="E15" s="573" t="str">
        <f t="shared" si="6"/>
        <v>Form 7b - Covid - HSCP6</v>
      </c>
      <c r="F15" s="574">
        <f t="shared" si="7"/>
        <v>9</v>
      </c>
      <c r="G15" s="573" t="str">
        <f t="shared" si="8"/>
        <v>Covid</v>
      </c>
      <c r="H15" s="572" t="str">
        <f t="shared" si="0"/>
        <v>PPE</v>
      </c>
      <c r="I15" s="573" t="s">
        <v>246</v>
      </c>
      <c r="J15" s="572"/>
      <c r="K15" s="575"/>
      <c r="L15" s="588">
        <f t="shared" si="9"/>
        <v>9</v>
      </c>
      <c r="M15" s="528" t="s">
        <v>158</v>
      </c>
      <c r="N15" s="599">
        <v>0</v>
      </c>
      <c r="O15" s="529">
        <v>0.5</v>
      </c>
      <c r="P15" s="530">
        <f t="shared" si="1"/>
        <v>0</v>
      </c>
      <c r="Q15" s="529">
        <v>0.3</v>
      </c>
      <c r="R15" s="530">
        <f t="shared" si="2"/>
        <v>0</v>
      </c>
      <c r="S15" s="529">
        <v>0.3</v>
      </c>
      <c r="T15" s="530">
        <f t="shared" si="3"/>
        <v>0</v>
      </c>
      <c r="U15" s="529">
        <v>0.3</v>
      </c>
      <c r="V15" s="530">
        <f t="shared" si="4"/>
        <v>0</v>
      </c>
      <c r="W15" s="529">
        <v>0.3</v>
      </c>
      <c r="X15" s="530">
        <f t="shared" si="5"/>
        <v>0</v>
      </c>
      <c r="Y15" s="526" t="s">
        <v>159</v>
      </c>
    </row>
    <row r="16" spans="1:25" x14ac:dyDescent="0.2">
      <c r="A16" s="572" t="str">
        <f>'Form 1 - Core RRL'!$M$3</f>
        <v>NHS Golden Jubilee</v>
      </c>
      <c r="B16" s="572" t="str">
        <f>'Form 1 - Core RRL'!$L$3</f>
        <v>nhs_19</v>
      </c>
      <c r="C16" s="572" t="str">
        <f>'Form 1 - Core RRL'!$M$4</f>
        <v>FINANCIAL PLAN 2021-22</v>
      </c>
      <c r="D16" s="572"/>
      <c r="E16" s="573" t="str">
        <f t="shared" si="6"/>
        <v>Form 7b - Covid - HSCP6</v>
      </c>
      <c r="F16" s="574">
        <f t="shared" si="7"/>
        <v>10</v>
      </c>
      <c r="G16" s="573" t="str">
        <f t="shared" si="8"/>
        <v>Covid</v>
      </c>
      <c r="H16" s="572" t="str">
        <f t="shared" si="0"/>
        <v>Primary care</v>
      </c>
      <c r="I16" s="573" t="s">
        <v>246</v>
      </c>
      <c r="J16" s="572"/>
      <c r="K16" s="575"/>
      <c r="L16" s="588">
        <f t="shared" si="9"/>
        <v>10</v>
      </c>
      <c r="M16" s="528" t="s">
        <v>160</v>
      </c>
      <c r="N16" s="599">
        <v>0</v>
      </c>
      <c r="O16" s="529">
        <v>0.6</v>
      </c>
      <c r="P16" s="530">
        <f t="shared" si="1"/>
        <v>0</v>
      </c>
      <c r="Q16" s="529">
        <v>0.3</v>
      </c>
      <c r="R16" s="530">
        <f t="shared" si="2"/>
        <v>0</v>
      </c>
      <c r="S16" s="529">
        <v>0.3</v>
      </c>
      <c r="T16" s="530">
        <f t="shared" si="3"/>
        <v>0</v>
      </c>
      <c r="U16" s="529">
        <v>0.3</v>
      </c>
      <c r="V16" s="530">
        <f t="shared" si="4"/>
        <v>0</v>
      </c>
      <c r="W16" s="529">
        <v>0.3</v>
      </c>
      <c r="X16" s="530">
        <f t="shared" si="5"/>
        <v>0</v>
      </c>
      <c r="Y16" s="527" t="s">
        <v>161</v>
      </c>
    </row>
    <row r="17" spans="1:25" ht="36" x14ac:dyDescent="0.2">
      <c r="A17" s="572" t="str">
        <f>'Form 1 - Core RRL'!$M$3</f>
        <v>NHS Golden Jubilee</v>
      </c>
      <c r="B17" s="572" t="str">
        <f>'Form 1 - Core RRL'!$L$3</f>
        <v>nhs_19</v>
      </c>
      <c r="C17" s="572" t="str">
        <f>'Form 1 - Core RRL'!$M$4</f>
        <v>FINANCIAL PLAN 2021-22</v>
      </c>
      <c r="D17" s="572"/>
      <c r="E17" s="573" t="str">
        <f t="shared" si="6"/>
        <v>Form 7b - Covid - HSCP6</v>
      </c>
      <c r="F17" s="574">
        <f t="shared" si="7"/>
        <v>11</v>
      </c>
      <c r="G17" s="573" t="str">
        <f t="shared" si="8"/>
        <v>Covid</v>
      </c>
      <c r="H17" s="572" t="str">
        <f t="shared" si="0"/>
        <v>Public Health Measures (including flu)</v>
      </c>
      <c r="I17" s="573" t="s">
        <v>246</v>
      </c>
      <c r="J17" s="572"/>
      <c r="K17" s="575"/>
      <c r="L17" s="588">
        <f t="shared" si="9"/>
        <v>11</v>
      </c>
      <c r="M17" s="528" t="s">
        <v>162</v>
      </c>
      <c r="N17" s="599">
        <v>0</v>
      </c>
      <c r="O17" s="529">
        <v>1.5</v>
      </c>
      <c r="P17" s="530">
        <f t="shared" si="1"/>
        <v>0</v>
      </c>
      <c r="Q17" s="529">
        <v>1</v>
      </c>
      <c r="R17" s="530">
        <f t="shared" si="2"/>
        <v>0</v>
      </c>
      <c r="S17" s="529">
        <v>0.3</v>
      </c>
      <c r="T17" s="530">
        <f t="shared" si="3"/>
        <v>0</v>
      </c>
      <c r="U17" s="529">
        <v>0.3</v>
      </c>
      <c r="V17" s="530">
        <f t="shared" si="4"/>
        <v>0</v>
      </c>
      <c r="W17" s="529">
        <v>0.3</v>
      </c>
      <c r="X17" s="530">
        <f t="shared" si="5"/>
        <v>0</v>
      </c>
      <c r="Y17" s="526" t="s">
        <v>163</v>
      </c>
    </row>
    <row r="18" spans="1:25" ht="60" x14ac:dyDescent="0.2">
      <c r="A18" s="572" t="str">
        <f>'Form 1 - Core RRL'!$M$3</f>
        <v>NHS Golden Jubilee</v>
      </c>
      <c r="B18" s="572" t="str">
        <f>'Form 1 - Core RRL'!$L$3</f>
        <v>nhs_19</v>
      </c>
      <c r="C18" s="572" t="str">
        <f>'Form 1 - Core RRL'!$M$4</f>
        <v>FINANCIAL PLAN 2021-22</v>
      </c>
      <c r="D18" s="572"/>
      <c r="E18" s="573" t="str">
        <f t="shared" si="6"/>
        <v>Form 7b - Covid - HSCP6</v>
      </c>
      <c r="F18" s="574">
        <f t="shared" si="7"/>
        <v>12</v>
      </c>
      <c r="G18" s="573" t="str">
        <f t="shared" si="8"/>
        <v>Covid</v>
      </c>
      <c r="H18" s="572" t="str">
        <f t="shared" si="0"/>
        <v>Remobilisation</v>
      </c>
      <c r="I18" s="573" t="s">
        <v>246</v>
      </c>
      <c r="J18" s="572"/>
      <c r="K18" s="575"/>
      <c r="L18" s="588">
        <f t="shared" si="9"/>
        <v>12</v>
      </c>
      <c r="M18" s="528" t="s">
        <v>164</v>
      </c>
      <c r="N18" s="599">
        <v>0</v>
      </c>
      <c r="O18" s="529">
        <v>1.5</v>
      </c>
      <c r="P18" s="530">
        <f t="shared" si="1"/>
        <v>0</v>
      </c>
      <c r="Q18" s="529">
        <v>0.7</v>
      </c>
      <c r="R18" s="530">
        <f t="shared" si="2"/>
        <v>0</v>
      </c>
      <c r="S18" s="529">
        <v>0</v>
      </c>
      <c r="T18" s="530">
        <f t="shared" si="3"/>
        <v>0</v>
      </c>
      <c r="U18" s="529">
        <v>0</v>
      </c>
      <c r="V18" s="530">
        <f t="shared" si="4"/>
        <v>0</v>
      </c>
      <c r="W18" s="529">
        <v>0</v>
      </c>
      <c r="X18" s="530">
        <f t="shared" si="5"/>
        <v>0</v>
      </c>
      <c r="Y18" s="526" t="s">
        <v>165</v>
      </c>
    </row>
    <row r="19" spans="1:25" ht="48" x14ac:dyDescent="0.2">
      <c r="A19" s="572" t="str">
        <f>'Form 1 - Core RRL'!$M$3</f>
        <v>NHS Golden Jubilee</v>
      </c>
      <c r="B19" s="572" t="str">
        <f>'Form 1 - Core RRL'!$L$3</f>
        <v>nhs_19</v>
      </c>
      <c r="C19" s="572" t="str">
        <f>'Form 1 - Core RRL'!$M$4</f>
        <v>FINANCIAL PLAN 2021-22</v>
      </c>
      <c r="D19" s="572"/>
      <c r="E19" s="573" t="str">
        <f t="shared" si="6"/>
        <v>Form 7b - Covid - HSCP6</v>
      </c>
      <c r="F19" s="574">
        <f t="shared" si="7"/>
        <v>13</v>
      </c>
      <c r="G19" s="573" t="str">
        <f t="shared" si="8"/>
        <v>Covid</v>
      </c>
      <c r="H19" s="572" t="str">
        <f t="shared" si="0"/>
        <v>Social Care (payments to third parties, DD reduction)</v>
      </c>
      <c r="I19" s="573" t="s">
        <v>246</v>
      </c>
      <c r="J19" s="572"/>
      <c r="K19" s="575"/>
      <c r="L19" s="588">
        <f t="shared" si="9"/>
        <v>13</v>
      </c>
      <c r="M19" s="528" t="s">
        <v>166</v>
      </c>
      <c r="N19" s="599">
        <v>0</v>
      </c>
      <c r="O19" s="529">
        <v>0.45</v>
      </c>
      <c r="P19" s="530">
        <f t="shared" si="1"/>
        <v>0</v>
      </c>
      <c r="Q19" s="529">
        <v>0</v>
      </c>
      <c r="R19" s="530">
        <f t="shared" si="2"/>
        <v>0</v>
      </c>
      <c r="S19" s="529">
        <v>0</v>
      </c>
      <c r="T19" s="530">
        <f t="shared" si="3"/>
        <v>0</v>
      </c>
      <c r="U19" s="529">
        <v>0</v>
      </c>
      <c r="V19" s="530">
        <f t="shared" si="4"/>
        <v>0</v>
      </c>
      <c r="W19" s="529">
        <v>0</v>
      </c>
      <c r="X19" s="530">
        <f t="shared" si="5"/>
        <v>0</v>
      </c>
      <c r="Y19" s="526" t="s">
        <v>167</v>
      </c>
    </row>
    <row r="20" spans="1:25" ht="48" x14ac:dyDescent="0.2">
      <c r="A20" s="572" t="str">
        <f>'Form 1 - Core RRL'!$M$3</f>
        <v>NHS Golden Jubilee</v>
      </c>
      <c r="B20" s="572" t="str">
        <f>'Form 1 - Core RRL'!$L$3</f>
        <v>nhs_19</v>
      </c>
      <c r="C20" s="572" t="str">
        <f>'Form 1 - Core RRL'!$M$4</f>
        <v>FINANCIAL PLAN 2021-22</v>
      </c>
      <c r="D20" s="572"/>
      <c r="E20" s="573" t="str">
        <f t="shared" si="6"/>
        <v>Form 7b - Covid - HSCP6</v>
      </c>
      <c r="F20" s="574">
        <f t="shared" si="7"/>
        <v>14</v>
      </c>
      <c r="G20" s="573" t="str">
        <f t="shared" si="8"/>
        <v>Covid</v>
      </c>
      <c r="H20" s="572" t="str">
        <f t="shared" si="0"/>
        <v>Test and Protect</v>
      </c>
      <c r="I20" s="573" t="s">
        <v>246</v>
      </c>
      <c r="J20" s="572"/>
      <c r="K20" s="575"/>
      <c r="L20" s="588">
        <f t="shared" si="9"/>
        <v>14</v>
      </c>
      <c r="M20" s="528" t="s">
        <v>168</v>
      </c>
      <c r="N20" s="599">
        <v>0</v>
      </c>
      <c r="O20" s="529">
        <v>0.7</v>
      </c>
      <c r="P20" s="530">
        <f t="shared" si="1"/>
        <v>0</v>
      </c>
      <c r="Q20" s="529">
        <v>0.2</v>
      </c>
      <c r="R20" s="530">
        <f t="shared" si="2"/>
        <v>0</v>
      </c>
      <c r="S20" s="529">
        <v>0.2</v>
      </c>
      <c r="T20" s="530">
        <f t="shared" si="3"/>
        <v>0</v>
      </c>
      <c r="U20" s="529">
        <v>0.2</v>
      </c>
      <c r="V20" s="530">
        <f t="shared" si="4"/>
        <v>0</v>
      </c>
      <c r="W20" s="529">
        <v>0.2</v>
      </c>
      <c r="X20" s="530">
        <f t="shared" si="5"/>
        <v>0</v>
      </c>
      <c r="Y20" s="526" t="s">
        <v>169</v>
      </c>
    </row>
    <row r="21" spans="1:25" x14ac:dyDescent="0.2">
      <c r="A21" s="572" t="str">
        <f>'Form 1 - Core RRL'!$M$3</f>
        <v>NHS Golden Jubilee</v>
      </c>
      <c r="B21" s="572" t="str">
        <f>'Form 1 - Core RRL'!$L$3</f>
        <v>nhs_19</v>
      </c>
      <c r="C21" s="572" t="str">
        <f>'Form 1 - Core RRL'!$M$4</f>
        <v>FINANCIAL PLAN 2021-22</v>
      </c>
      <c r="D21" s="572"/>
      <c r="E21" s="573" t="str">
        <f t="shared" si="6"/>
        <v>Form 7b - Covid - HSCP6</v>
      </c>
      <c r="F21" s="574">
        <f t="shared" si="7"/>
        <v>15</v>
      </c>
      <c r="G21" s="573" t="str">
        <f t="shared" si="8"/>
        <v>Covid</v>
      </c>
      <c r="H21" s="572" t="str">
        <f t="shared" si="0"/>
        <v>Unscheduled care</v>
      </c>
      <c r="I21" s="573" t="s">
        <v>246</v>
      </c>
      <c r="J21" s="572"/>
      <c r="K21" s="575"/>
      <c r="L21" s="588">
        <f t="shared" si="9"/>
        <v>15</v>
      </c>
      <c r="M21" s="528" t="s">
        <v>170</v>
      </c>
      <c r="N21" s="599">
        <v>0</v>
      </c>
      <c r="O21" s="529">
        <v>1</v>
      </c>
      <c r="P21" s="530">
        <f t="shared" si="1"/>
        <v>0</v>
      </c>
      <c r="Q21" s="529">
        <v>1</v>
      </c>
      <c r="R21" s="530">
        <f t="shared" si="2"/>
        <v>0</v>
      </c>
      <c r="S21" s="529">
        <v>1</v>
      </c>
      <c r="T21" s="530">
        <f t="shared" si="3"/>
        <v>0</v>
      </c>
      <c r="U21" s="529">
        <v>1</v>
      </c>
      <c r="V21" s="530">
        <f t="shared" si="4"/>
        <v>0</v>
      </c>
      <c r="W21" s="529">
        <v>1</v>
      </c>
      <c r="X21" s="530">
        <f t="shared" si="5"/>
        <v>0</v>
      </c>
      <c r="Y21" s="526" t="s">
        <v>171</v>
      </c>
    </row>
    <row r="22" spans="1:25" ht="36" x14ac:dyDescent="0.2">
      <c r="A22" s="572" t="str">
        <f>'Form 1 - Core RRL'!$M$3</f>
        <v>NHS Golden Jubilee</v>
      </c>
      <c r="B22" s="572" t="str">
        <f>'Form 1 - Core RRL'!$L$3</f>
        <v>nhs_19</v>
      </c>
      <c r="C22" s="572" t="str">
        <f>'Form 1 - Core RRL'!$M$4</f>
        <v>FINANCIAL PLAN 2021-22</v>
      </c>
      <c r="D22" s="572"/>
      <c r="E22" s="573" t="str">
        <f t="shared" si="6"/>
        <v>Form 7b - Covid - HSCP6</v>
      </c>
      <c r="F22" s="574">
        <f t="shared" si="7"/>
        <v>16</v>
      </c>
      <c r="G22" s="573" t="str">
        <f t="shared" si="8"/>
        <v>Covid</v>
      </c>
      <c r="H22" s="572" t="str">
        <f t="shared" si="0"/>
        <v>Mental Health</v>
      </c>
      <c r="I22" s="573" t="s">
        <v>246</v>
      </c>
      <c r="J22" s="572"/>
      <c r="K22" s="575"/>
      <c r="L22" s="588">
        <f t="shared" si="9"/>
        <v>16</v>
      </c>
      <c r="M22" s="585" t="s">
        <v>121</v>
      </c>
      <c r="N22" s="600">
        <v>0</v>
      </c>
      <c r="O22" s="586">
        <v>1</v>
      </c>
      <c r="P22" s="530">
        <f t="shared" si="1"/>
        <v>0</v>
      </c>
      <c r="Q22" s="529">
        <v>1</v>
      </c>
      <c r="R22" s="530">
        <f t="shared" si="2"/>
        <v>0</v>
      </c>
      <c r="S22" s="529">
        <v>1</v>
      </c>
      <c r="T22" s="530">
        <f t="shared" si="3"/>
        <v>0</v>
      </c>
      <c r="U22" s="529">
        <v>1</v>
      </c>
      <c r="V22" s="530">
        <f t="shared" si="4"/>
        <v>0</v>
      </c>
      <c r="W22" s="529">
        <v>1</v>
      </c>
      <c r="X22" s="530">
        <f t="shared" si="5"/>
        <v>0</v>
      </c>
      <c r="Y22" s="587" t="s">
        <v>440</v>
      </c>
    </row>
    <row r="23" spans="1:25" ht="24" x14ac:dyDescent="0.2">
      <c r="A23" s="572" t="str">
        <f>'Form 1 - Core RRL'!$M$3</f>
        <v>NHS Golden Jubilee</v>
      </c>
      <c r="B23" s="572" t="str">
        <f>'Form 1 - Core RRL'!$L$3</f>
        <v>nhs_19</v>
      </c>
      <c r="C23" s="572" t="str">
        <f>'Form 1 - Core RRL'!$M$4</f>
        <v>FINANCIAL PLAN 2021-22</v>
      </c>
      <c r="D23" s="572"/>
      <c r="E23" s="584" t="str">
        <f>$N$1</f>
        <v>Form 7b - Covid - HSCP6</v>
      </c>
      <c r="F23" s="574">
        <f t="shared" si="7"/>
        <v>17</v>
      </c>
      <c r="G23" s="573" t="str">
        <f t="shared" si="8"/>
        <v>Covid</v>
      </c>
      <c r="H23" s="572" t="str">
        <f>M23</f>
        <v>Offset Savings</v>
      </c>
      <c r="I23" s="584" t="s">
        <v>246</v>
      </c>
      <c r="J23" s="572"/>
      <c r="K23" s="575"/>
      <c r="L23" s="588">
        <f t="shared" ref="L23:L25" si="10">L22+1</f>
        <v>17</v>
      </c>
      <c r="M23" s="585" t="s">
        <v>472</v>
      </c>
      <c r="N23" s="600">
        <v>0</v>
      </c>
      <c r="O23" s="586">
        <v>0</v>
      </c>
      <c r="P23" s="530">
        <f t="shared" si="1"/>
        <v>0</v>
      </c>
      <c r="Q23" s="586">
        <v>0</v>
      </c>
      <c r="R23" s="530">
        <f t="shared" si="2"/>
        <v>0</v>
      </c>
      <c r="S23" s="586">
        <v>0</v>
      </c>
      <c r="T23" s="530">
        <f t="shared" si="3"/>
        <v>0</v>
      </c>
      <c r="U23" s="586">
        <v>0</v>
      </c>
      <c r="V23" s="530">
        <f t="shared" si="4"/>
        <v>0</v>
      </c>
      <c r="W23" s="586">
        <v>0</v>
      </c>
      <c r="X23" s="530">
        <f t="shared" si="5"/>
        <v>0</v>
      </c>
      <c r="Y23" s="587" t="s">
        <v>473</v>
      </c>
    </row>
    <row r="24" spans="1:25" ht="84" x14ac:dyDescent="0.2">
      <c r="A24" s="572" t="str">
        <f>'Form 1 - Core RRL'!$M$3</f>
        <v>NHS Golden Jubilee</v>
      </c>
      <c r="B24" s="572" t="str">
        <f>'Form 1 - Core RRL'!$L$3</f>
        <v>nhs_19</v>
      </c>
      <c r="C24" s="572" t="str">
        <f>'Form 1 - Core RRL'!$M$4</f>
        <v>FINANCIAL PLAN 2021-22</v>
      </c>
      <c r="D24" s="572"/>
      <c r="E24" s="573" t="str">
        <f t="shared" si="6"/>
        <v>Form 7b - Covid - HSCP6</v>
      </c>
      <c r="F24" s="574">
        <f t="shared" si="7"/>
        <v>18</v>
      </c>
      <c r="G24" s="573" t="str">
        <f t="shared" si="8"/>
        <v>Covid</v>
      </c>
      <c r="H24" s="572" t="str">
        <f t="shared" si="0"/>
        <v xml:space="preserve">Covid Vaccinations </v>
      </c>
      <c r="I24" s="573" t="s">
        <v>246</v>
      </c>
      <c r="J24" s="572"/>
      <c r="K24" s="575"/>
      <c r="L24" s="588">
        <f t="shared" si="10"/>
        <v>18</v>
      </c>
      <c r="M24" s="528" t="s">
        <v>172</v>
      </c>
      <c r="N24" s="599">
        <v>0</v>
      </c>
      <c r="O24" s="529">
        <v>0</v>
      </c>
      <c r="P24" s="530">
        <f t="shared" si="1"/>
        <v>0</v>
      </c>
      <c r="Q24" s="529"/>
      <c r="R24" s="530">
        <f t="shared" si="2"/>
        <v>0</v>
      </c>
      <c r="S24" s="529"/>
      <c r="T24" s="530">
        <f t="shared" si="3"/>
        <v>0</v>
      </c>
      <c r="U24" s="529"/>
      <c r="V24" s="530">
        <f t="shared" si="4"/>
        <v>0</v>
      </c>
      <c r="W24" s="529"/>
      <c r="X24" s="530">
        <f t="shared" si="5"/>
        <v>0</v>
      </c>
      <c r="Y24" s="526" t="s">
        <v>173</v>
      </c>
    </row>
    <row r="25" spans="1:25" x14ac:dyDescent="0.2">
      <c r="A25" s="572" t="str">
        <f>'Form 1 - Core RRL'!$M$3</f>
        <v>NHS Golden Jubilee</v>
      </c>
      <c r="B25" s="572" t="str">
        <f>'Form 1 - Core RRL'!$L$3</f>
        <v>nhs_19</v>
      </c>
      <c r="C25" s="572" t="str">
        <f>'Form 1 - Core RRL'!$M$4</f>
        <v>FINANCIAL PLAN 2021-22</v>
      </c>
      <c r="D25" s="572"/>
      <c r="E25" s="573" t="str">
        <f t="shared" si="6"/>
        <v>Form 7b - Covid - HSCP6</v>
      </c>
      <c r="F25" s="574">
        <f t="shared" si="7"/>
        <v>19</v>
      </c>
      <c r="G25" s="573" t="str">
        <f t="shared" si="8"/>
        <v>Covid</v>
      </c>
      <c r="H25" s="572" t="str">
        <f t="shared" si="0"/>
        <v>Total</v>
      </c>
      <c r="I25" s="573" t="s">
        <v>247</v>
      </c>
      <c r="J25" s="572"/>
      <c r="K25" s="575"/>
      <c r="L25" s="588">
        <f t="shared" si="10"/>
        <v>19</v>
      </c>
      <c r="M25" s="576" t="s">
        <v>9</v>
      </c>
      <c r="N25" s="577">
        <f>SUM(N7:N21)</f>
        <v>0</v>
      </c>
      <c r="O25" s="578"/>
      <c r="P25" s="577">
        <f>SUM(P7:P24)</f>
        <v>0</v>
      </c>
      <c r="Q25" s="578"/>
      <c r="R25" s="577">
        <f>SUM(R7:R24)</f>
        <v>0</v>
      </c>
      <c r="S25" s="577"/>
      <c r="T25" s="577">
        <f>SUM(T7:T24)</f>
        <v>0</v>
      </c>
      <c r="U25" s="577"/>
      <c r="V25" s="577">
        <f>SUM(V7:V24)</f>
        <v>0</v>
      </c>
      <c r="W25" s="577"/>
      <c r="X25" s="577">
        <f>SUM(X7:X24)</f>
        <v>0</v>
      </c>
      <c r="Y25" s="579"/>
    </row>
    <row r="27" spans="1:25" x14ac:dyDescent="0.2">
      <c r="M27" s="604" t="s">
        <v>474</v>
      </c>
    </row>
    <row r="28" spans="1:25" x14ac:dyDescent="0.2">
      <c r="M28" s="598"/>
    </row>
  </sheetData>
  <pageMargins left="0.7" right="0.7" top="0.75" bottom="0.75" header="0.3" footer="0.3"/>
  <pageSetup paperSize="9" orientation="portrait" horizontalDpi="90" verticalDpi="9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39"/>
  <sheetViews>
    <sheetView showGridLines="0" zoomScaleNormal="100" workbookViewId="0">
      <pane ySplit="1" topLeftCell="A2" activePane="bottomLeft" state="frozen"/>
      <selection activeCell="C39" sqref="C39:E39"/>
      <selection pane="bottomLeft" activeCell="C9" sqref="C9"/>
    </sheetView>
  </sheetViews>
  <sheetFormatPr defaultColWidth="9.140625" defaultRowHeight="15" x14ac:dyDescent="0.25"/>
  <cols>
    <col min="1" max="1" width="10.5703125" style="466" customWidth="1"/>
    <col min="2" max="2" width="62" style="466" customWidth="1"/>
    <col min="3" max="3" width="43.28515625" style="466" bestFit="1" customWidth="1"/>
    <col min="4" max="4" width="5.42578125" style="466" customWidth="1"/>
    <col min="5" max="5" width="17.42578125" style="466" customWidth="1"/>
    <col min="6" max="6" width="87.7109375" style="466" customWidth="1"/>
    <col min="7" max="7" width="43.28515625" style="466" bestFit="1" customWidth="1"/>
    <col min="8" max="16384" width="9.140625" style="466"/>
  </cols>
  <sheetData>
    <row r="1" spans="1:7" ht="60" x14ac:dyDescent="0.25">
      <c r="A1" s="465" t="s">
        <v>316</v>
      </c>
      <c r="B1" s="465" t="s">
        <v>317</v>
      </c>
      <c r="C1" s="465" t="s">
        <v>318</v>
      </c>
      <c r="E1" s="465" t="s">
        <v>316</v>
      </c>
      <c r="F1" s="465" t="s">
        <v>317</v>
      </c>
      <c r="G1" s="465" t="s">
        <v>318</v>
      </c>
    </row>
    <row r="2" spans="1:7" x14ac:dyDescent="0.25">
      <c r="A2" s="467" t="s">
        <v>319</v>
      </c>
      <c r="B2" s="468" t="s">
        <v>320</v>
      </c>
      <c r="C2" s="467" t="s">
        <v>145</v>
      </c>
      <c r="E2" s="467" t="s">
        <v>321</v>
      </c>
      <c r="F2" s="469" t="s">
        <v>322</v>
      </c>
      <c r="G2" s="467" t="s">
        <v>143</v>
      </c>
    </row>
    <row r="3" spans="1:7" x14ac:dyDescent="0.25">
      <c r="A3" s="467" t="s">
        <v>319</v>
      </c>
      <c r="B3" s="468" t="s">
        <v>323</v>
      </c>
      <c r="C3" s="467" t="s">
        <v>147</v>
      </c>
      <c r="E3" s="467" t="s">
        <v>321</v>
      </c>
      <c r="F3" s="469" t="s">
        <v>324</v>
      </c>
      <c r="G3" s="467" t="s">
        <v>143</v>
      </c>
    </row>
    <row r="4" spans="1:7" x14ac:dyDescent="0.25">
      <c r="A4" s="467" t="s">
        <v>319</v>
      </c>
      <c r="B4" s="468" t="s">
        <v>325</v>
      </c>
      <c r="C4" s="467" t="s">
        <v>147</v>
      </c>
      <c r="E4" s="467" t="s">
        <v>321</v>
      </c>
      <c r="F4" s="469" t="s">
        <v>326</v>
      </c>
      <c r="G4" s="467" t="s">
        <v>143</v>
      </c>
    </row>
    <row r="5" spans="1:7" x14ac:dyDescent="0.25">
      <c r="A5" s="467" t="s">
        <v>319</v>
      </c>
      <c r="B5" s="468" t="s">
        <v>327</v>
      </c>
      <c r="C5" s="467" t="s">
        <v>147</v>
      </c>
      <c r="E5" s="467" t="s">
        <v>321</v>
      </c>
      <c r="F5" s="469" t="s">
        <v>328</v>
      </c>
      <c r="G5" s="467" t="s">
        <v>143</v>
      </c>
    </row>
    <row r="6" spans="1:7" x14ac:dyDescent="0.25">
      <c r="A6" s="467" t="s">
        <v>319</v>
      </c>
      <c r="B6" s="468" t="s">
        <v>329</v>
      </c>
      <c r="C6" s="467" t="s">
        <v>149</v>
      </c>
      <c r="E6" s="467" t="s">
        <v>321</v>
      </c>
      <c r="F6" s="469" t="s">
        <v>330</v>
      </c>
      <c r="G6" s="467" t="s">
        <v>143</v>
      </c>
    </row>
    <row r="7" spans="1:7" x14ac:dyDescent="0.25">
      <c r="A7" s="467" t="s">
        <v>319</v>
      </c>
      <c r="B7" s="469" t="s">
        <v>331</v>
      </c>
      <c r="C7" s="467" t="s">
        <v>149</v>
      </c>
      <c r="E7" s="467" t="s">
        <v>321</v>
      </c>
      <c r="F7" s="469" t="s">
        <v>332</v>
      </c>
      <c r="G7" s="467" t="s">
        <v>143</v>
      </c>
    </row>
    <row r="8" spans="1:7" x14ac:dyDescent="0.25">
      <c r="A8" s="467" t="s">
        <v>319</v>
      </c>
      <c r="B8" s="468" t="s">
        <v>322</v>
      </c>
      <c r="C8" s="467" t="s">
        <v>149</v>
      </c>
      <c r="E8" s="467" t="s">
        <v>321</v>
      </c>
      <c r="F8" s="469" t="s">
        <v>333</v>
      </c>
      <c r="G8" s="467" t="s">
        <v>143</v>
      </c>
    </row>
    <row r="9" spans="1:7" x14ac:dyDescent="0.25">
      <c r="A9" s="467" t="s">
        <v>319</v>
      </c>
      <c r="B9" s="468" t="s">
        <v>334</v>
      </c>
      <c r="C9" s="467" t="s">
        <v>149</v>
      </c>
      <c r="E9" s="467" t="s">
        <v>321</v>
      </c>
      <c r="F9" s="469" t="s">
        <v>320</v>
      </c>
      <c r="G9" s="467" t="s">
        <v>145</v>
      </c>
    </row>
    <row r="10" spans="1:7" x14ac:dyDescent="0.25">
      <c r="A10" s="467" t="s">
        <v>319</v>
      </c>
      <c r="B10" s="468" t="s">
        <v>324</v>
      </c>
      <c r="C10" s="467" t="s">
        <v>149</v>
      </c>
      <c r="E10" s="467" t="s">
        <v>321</v>
      </c>
      <c r="F10" s="469" t="s">
        <v>323</v>
      </c>
      <c r="G10" s="467" t="s">
        <v>147</v>
      </c>
    </row>
    <row r="11" spans="1:7" x14ac:dyDescent="0.25">
      <c r="A11" s="467" t="s">
        <v>319</v>
      </c>
      <c r="B11" s="468" t="s">
        <v>335</v>
      </c>
      <c r="C11" s="467" t="s">
        <v>149</v>
      </c>
      <c r="E11" s="467" t="s">
        <v>321</v>
      </c>
      <c r="F11" s="468" t="s">
        <v>325</v>
      </c>
      <c r="G11" s="467" t="s">
        <v>147</v>
      </c>
    </row>
    <row r="12" spans="1:7" x14ac:dyDescent="0.25">
      <c r="A12" s="467" t="s">
        <v>319</v>
      </c>
      <c r="B12" s="468" t="s">
        <v>336</v>
      </c>
      <c r="C12" s="467" t="s">
        <v>149</v>
      </c>
      <c r="E12" s="467" t="s">
        <v>321</v>
      </c>
      <c r="F12" s="469" t="s">
        <v>327</v>
      </c>
      <c r="G12" s="467" t="s">
        <v>147</v>
      </c>
    </row>
    <row r="13" spans="1:7" x14ac:dyDescent="0.25">
      <c r="A13" s="467" t="s">
        <v>319</v>
      </c>
      <c r="B13" s="468" t="s">
        <v>337</v>
      </c>
      <c r="C13" s="467" t="s">
        <v>149</v>
      </c>
      <c r="E13" s="467" t="s">
        <v>321</v>
      </c>
      <c r="F13" s="468" t="s">
        <v>338</v>
      </c>
      <c r="G13" s="467" t="s">
        <v>149</v>
      </c>
    </row>
    <row r="14" spans="1:7" x14ac:dyDescent="0.25">
      <c r="A14" s="467" t="s">
        <v>319</v>
      </c>
      <c r="B14" s="468" t="s">
        <v>328</v>
      </c>
      <c r="C14" s="467" t="s">
        <v>149</v>
      </c>
      <c r="E14" s="467" t="s">
        <v>321</v>
      </c>
      <c r="F14" s="469" t="s">
        <v>151</v>
      </c>
      <c r="G14" s="467" t="s">
        <v>151</v>
      </c>
    </row>
    <row r="15" spans="1:7" x14ac:dyDescent="0.25">
      <c r="A15" s="467" t="s">
        <v>319</v>
      </c>
      <c r="B15" s="469" t="s">
        <v>330</v>
      </c>
      <c r="C15" s="467" t="s">
        <v>149</v>
      </c>
      <c r="E15" s="467" t="s">
        <v>321</v>
      </c>
      <c r="F15" s="468" t="s">
        <v>339</v>
      </c>
      <c r="G15" s="467" t="s">
        <v>340</v>
      </c>
    </row>
    <row r="16" spans="1:7" x14ac:dyDescent="0.25">
      <c r="A16" s="467" t="s">
        <v>319</v>
      </c>
      <c r="B16" s="469" t="s">
        <v>341</v>
      </c>
      <c r="C16" s="467" t="s">
        <v>149</v>
      </c>
      <c r="E16" s="467" t="s">
        <v>321</v>
      </c>
      <c r="F16" s="468" t="s">
        <v>84</v>
      </c>
      <c r="G16" s="467" t="s">
        <v>84</v>
      </c>
    </row>
    <row r="17" spans="1:7" x14ac:dyDescent="0.25">
      <c r="A17" s="467" t="s">
        <v>319</v>
      </c>
      <c r="B17" s="469" t="s">
        <v>342</v>
      </c>
      <c r="C17" s="467" t="s">
        <v>149</v>
      </c>
      <c r="E17" s="467" t="s">
        <v>321</v>
      </c>
      <c r="F17" s="469" t="s">
        <v>343</v>
      </c>
      <c r="G17" s="467" t="s">
        <v>344</v>
      </c>
    </row>
    <row r="18" spans="1:7" x14ac:dyDescent="0.25">
      <c r="A18" s="467" t="s">
        <v>319</v>
      </c>
      <c r="B18" s="468" t="s">
        <v>345</v>
      </c>
      <c r="C18" s="467" t="s">
        <v>149</v>
      </c>
      <c r="E18" s="467" t="s">
        <v>321</v>
      </c>
      <c r="F18" s="469" t="s">
        <v>346</v>
      </c>
      <c r="G18" s="467" t="s">
        <v>160</v>
      </c>
    </row>
    <row r="19" spans="1:7" x14ac:dyDescent="0.25">
      <c r="A19" s="467" t="s">
        <v>319</v>
      </c>
      <c r="B19" s="469" t="s">
        <v>347</v>
      </c>
      <c r="C19" s="467" t="s">
        <v>149</v>
      </c>
      <c r="E19" s="467" t="s">
        <v>321</v>
      </c>
      <c r="F19" s="469" t="s">
        <v>348</v>
      </c>
      <c r="G19" s="467" t="s">
        <v>160</v>
      </c>
    </row>
    <row r="20" spans="1:7" x14ac:dyDescent="0.25">
      <c r="A20" s="467" t="s">
        <v>319</v>
      </c>
      <c r="B20" s="469" t="s">
        <v>332</v>
      </c>
      <c r="C20" s="467" t="s">
        <v>149</v>
      </c>
      <c r="E20" s="467" t="s">
        <v>321</v>
      </c>
      <c r="F20" s="469" t="s">
        <v>349</v>
      </c>
      <c r="G20" s="467" t="s">
        <v>160</v>
      </c>
    </row>
    <row r="21" spans="1:7" x14ac:dyDescent="0.25">
      <c r="A21" s="467" t="s">
        <v>319</v>
      </c>
      <c r="B21" s="468" t="s">
        <v>333</v>
      </c>
      <c r="C21" s="467" t="s">
        <v>149</v>
      </c>
      <c r="E21" s="467" t="s">
        <v>321</v>
      </c>
      <c r="F21" s="469" t="s">
        <v>350</v>
      </c>
      <c r="G21" s="467" t="s">
        <v>160</v>
      </c>
    </row>
    <row r="22" spans="1:7" x14ac:dyDescent="0.25">
      <c r="A22" s="467" t="s">
        <v>319</v>
      </c>
      <c r="B22" s="469" t="s">
        <v>151</v>
      </c>
      <c r="C22" s="467" t="s">
        <v>151</v>
      </c>
      <c r="E22" s="467" t="s">
        <v>321</v>
      </c>
      <c r="F22" s="469" t="s">
        <v>351</v>
      </c>
      <c r="G22" s="467" t="s">
        <v>160</v>
      </c>
    </row>
    <row r="23" spans="1:7" x14ac:dyDescent="0.25">
      <c r="A23" s="467" t="s">
        <v>319</v>
      </c>
      <c r="B23" s="469" t="s">
        <v>352</v>
      </c>
      <c r="C23" s="467" t="s">
        <v>153</v>
      </c>
      <c r="E23" s="467" t="s">
        <v>321</v>
      </c>
      <c r="F23" s="469" t="s">
        <v>353</v>
      </c>
      <c r="G23" s="467" t="s">
        <v>160</v>
      </c>
    </row>
    <row r="24" spans="1:7" ht="24.75" x14ac:dyDescent="0.25">
      <c r="A24" s="467" t="s">
        <v>319</v>
      </c>
      <c r="B24" s="468" t="s">
        <v>354</v>
      </c>
      <c r="C24" s="467" t="s">
        <v>340</v>
      </c>
      <c r="E24" s="467" t="s">
        <v>321</v>
      </c>
      <c r="F24" s="469" t="s">
        <v>355</v>
      </c>
      <c r="G24" s="467" t="s">
        <v>160</v>
      </c>
    </row>
    <row r="25" spans="1:7" x14ac:dyDescent="0.25">
      <c r="A25" s="467" t="s">
        <v>319</v>
      </c>
      <c r="B25" s="468" t="s">
        <v>84</v>
      </c>
      <c r="C25" s="467" t="s">
        <v>84</v>
      </c>
      <c r="E25" s="467" t="s">
        <v>321</v>
      </c>
      <c r="F25" s="469" t="s">
        <v>356</v>
      </c>
      <c r="G25" s="467" t="s">
        <v>357</v>
      </c>
    </row>
    <row r="26" spans="1:7" x14ac:dyDescent="0.25">
      <c r="A26" s="467" t="s">
        <v>319</v>
      </c>
      <c r="B26" s="469" t="s">
        <v>358</v>
      </c>
      <c r="C26" s="467" t="s">
        <v>359</v>
      </c>
      <c r="E26" s="467" t="s">
        <v>321</v>
      </c>
      <c r="F26" s="469" t="s">
        <v>360</v>
      </c>
      <c r="G26" s="467" t="s">
        <v>357</v>
      </c>
    </row>
    <row r="27" spans="1:7" x14ac:dyDescent="0.25">
      <c r="A27" s="467" t="s">
        <v>319</v>
      </c>
      <c r="B27" s="468" t="s">
        <v>361</v>
      </c>
      <c r="C27" s="467" t="s">
        <v>344</v>
      </c>
      <c r="E27" s="467" t="s">
        <v>321</v>
      </c>
      <c r="F27" s="469" t="s">
        <v>362</v>
      </c>
      <c r="G27" s="467" t="s">
        <v>166</v>
      </c>
    </row>
    <row r="28" spans="1:7" x14ac:dyDescent="0.25">
      <c r="A28" s="467" t="s">
        <v>319</v>
      </c>
      <c r="B28" s="469" t="s">
        <v>363</v>
      </c>
      <c r="C28" s="467" t="s">
        <v>162</v>
      </c>
      <c r="E28" s="467" t="s">
        <v>321</v>
      </c>
      <c r="F28" s="469" t="s">
        <v>364</v>
      </c>
      <c r="G28" s="467" t="s">
        <v>166</v>
      </c>
    </row>
    <row r="29" spans="1:7" x14ac:dyDescent="0.25">
      <c r="A29" s="467" t="s">
        <v>319</v>
      </c>
      <c r="B29" s="469" t="s">
        <v>365</v>
      </c>
      <c r="C29" s="467" t="s">
        <v>162</v>
      </c>
      <c r="E29" s="467" t="s">
        <v>321</v>
      </c>
      <c r="F29" s="469" t="s">
        <v>342</v>
      </c>
      <c r="G29" s="467" t="s">
        <v>166</v>
      </c>
    </row>
    <row r="30" spans="1:7" x14ac:dyDescent="0.25">
      <c r="A30" s="467" t="s">
        <v>319</v>
      </c>
      <c r="B30" s="469" t="s">
        <v>366</v>
      </c>
      <c r="C30" s="467" t="s">
        <v>162</v>
      </c>
      <c r="E30" s="467" t="s">
        <v>321</v>
      </c>
      <c r="F30" s="469" t="s">
        <v>367</v>
      </c>
      <c r="G30" s="467" t="s">
        <v>166</v>
      </c>
    </row>
    <row r="31" spans="1:7" x14ac:dyDescent="0.25">
      <c r="A31" s="467" t="s">
        <v>319</v>
      </c>
      <c r="B31" s="469" t="s">
        <v>368</v>
      </c>
      <c r="C31" s="467" t="s">
        <v>357</v>
      </c>
      <c r="E31" s="467" t="s">
        <v>321</v>
      </c>
      <c r="F31" s="468" t="s">
        <v>369</v>
      </c>
      <c r="G31" s="467" t="s">
        <v>166</v>
      </c>
    </row>
    <row r="32" spans="1:7" x14ac:dyDescent="0.25">
      <c r="A32" s="467" t="s">
        <v>319</v>
      </c>
      <c r="B32" s="469" t="s">
        <v>360</v>
      </c>
      <c r="C32" s="467" t="s">
        <v>357</v>
      </c>
      <c r="E32" s="467" t="s">
        <v>321</v>
      </c>
      <c r="F32" s="468" t="s">
        <v>370</v>
      </c>
      <c r="G32" s="467" t="s">
        <v>166</v>
      </c>
    </row>
    <row r="33" spans="1:7" x14ac:dyDescent="0.25">
      <c r="A33" s="467" t="s">
        <v>319</v>
      </c>
      <c r="B33" s="469" t="s">
        <v>367</v>
      </c>
      <c r="C33" s="467" t="s">
        <v>166</v>
      </c>
      <c r="E33" s="467" t="s">
        <v>321</v>
      </c>
      <c r="F33" s="470" t="s">
        <v>371</v>
      </c>
      <c r="G33" s="467" t="s">
        <v>166</v>
      </c>
    </row>
    <row r="34" spans="1:7" x14ac:dyDescent="0.25">
      <c r="A34" s="467" t="s">
        <v>319</v>
      </c>
      <c r="B34" s="469" t="s">
        <v>372</v>
      </c>
      <c r="C34" s="467" t="s">
        <v>166</v>
      </c>
      <c r="E34" s="467" t="s">
        <v>321</v>
      </c>
      <c r="F34" s="469" t="s">
        <v>373</v>
      </c>
      <c r="G34" s="467" t="s">
        <v>166</v>
      </c>
    </row>
    <row r="35" spans="1:7" x14ac:dyDescent="0.25">
      <c r="A35" s="467" t="s">
        <v>319</v>
      </c>
      <c r="B35" s="469" t="s">
        <v>374</v>
      </c>
      <c r="C35" s="467" t="s">
        <v>168</v>
      </c>
      <c r="E35" s="467" t="s">
        <v>321</v>
      </c>
      <c r="F35" s="469" t="s">
        <v>375</v>
      </c>
      <c r="G35" s="467" t="s">
        <v>166</v>
      </c>
    </row>
    <row r="36" spans="1:7" x14ac:dyDescent="0.25">
      <c r="A36" s="467" t="s">
        <v>319</v>
      </c>
      <c r="B36" s="468" t="s">
        <v>376</v>
      </c>
      <c r="C36" s="467" t="s">
        <v>168</v>
      </c>
      <c r="E36" s="467" t="s">
        <v>321</v>
      </c>
      <c r="F36" s="469" t="s">
        <v>372</v>
      </c>
      <c r="G36" s="467" t="s">
        <v>166</v>
      </c>
    </row>
    <row r="37" spans="1:7" x14ac:dyDescent="0.25">
      <c r="A37" s="467" t="s">
        <v>319</v>
      </c>
      <c r="B37" s="469" t="s">
        <v>377</v>
      </c>
      <c r="C37" s="467" t="s">
        <v>378</v>
      </c>
      <c r="E37" s="467" t="s">
        <v>321</v>
      </c>
      <c r="F37" s="469" t="s">
        <v>379</v>
      </c>
      <c r="G37" s="467" t="s">
        <v>166</v>
      </c>
    </row>
    <row r="38" spans="1:7" x14ac:dyDescent="0.25">
      <c r="A38" s="467" t="s">
        <v>319</v>
      </c>
      <c r="B38" s="469" t="s">
        <v>380</v>
      </c>
      <c r="C38" s="467" t="s">
        <v>170</v>
      </c>
      <c r="E38" s="467" t="s">
        <v>321</v>
      </c>
      <c r="F38" s="469" t="s">
        <v>376</v>
      </c>
      <c r="G38" s="467" t="s">
        <v>168</v>
      </c>
    </row>
    <row r="39" spans="1:7" x14ac:dyDescent="0.25">
      <c r="A39" s="471"/>
      <c r="B39" s="472"/>
      <c r="C39" s="471"/>
      <c r="E39" s="467" t="s">
        <v>321</v>
      </c>
      <c r="F39" s="473" t="s">
        <v>381</v>
      </c>
      <c r="G39" s="467" t="s">
        <v>378</v>
      </c>
    </row>
  </sheetData>
  <pageMargins left="0.7" right="0.7" top="0.75" bottom="0.75" header="0.3" footer="0.3"/>
  <pageSetup paperSize="9" scale="49" orientation="landscape" r:id="rId1"/>
  <headerFooter>
    <oddFooter>&amp;C&amp;1#&amp;"Calibri"&amp;10&amp;K000000OFFICIAL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2433"/>
  <sheetViews>
    <sheetView zoomScale="80" zoomScaleNormal="80" workbookViewId="0">
      <selection sqref="A1:V2433"/>
    </sheetView>
  </sheetViews>
  <sheetFormatPr defaultRowHeight="12.75" x14ac:dyDescent="0.2"/>
  <cols>
    <col min="1" max="1" width="20.7109375" bestFit="1" customWidth="1"/>
    <col min="2" max="2" width="15" bestFit="1" customWidth="1"/>
    <col min="3" max="3" width="24.28515625" bestFit="1" customWidth="1"/>
    <col min="4" max="4" width="8.5703125" bestFit="1" customWidth="1"/>
    <col min="5" max="5" width="25.5703125" bestFit="1" customWidth="1"/>
    <col min="6" max="6" width="16.28515625" bestFit="1" customWidth="1"/>
    <col min="7" max="7" width="48.5703125" bestFit="1" customWidth="1"/>
    <col min="8" max="8" width="62.28515625" bestFit="1" customWidth="1"/>
    <col min="9" max="9" width="10.140625" bestFit="1" customWidth="1"/>
    <col min="10" max="10" width="11" bestFit="1" customWidth="1"/>
    <col min="11" max="11" width="18.42578125" bestFit="1" customWidth="1"/>
    <col min="12" max="12" width="18.140625" bestFit="1" customWidth="1"/>
    <col min="13" max="13" width="22.85546875" bestFit="1" customWidth="1"/>
    <col min="14" max="14" width="17.28515625" bestFit="1" customWidth="1"/>
    <col min="15" max="15" width="13.140625" bestFit="1" customWidth="1"/>
    <col min="16" max="16" width="9.5703125" bestFit="1" customWidth="1"/>
    <col min="17" max="17" width="6.5703125" bestFit="1" customWidth="1"/>
    <col min="18" max="18" width="48.140625" bestFit="1" customWidth="1"/>
    <col min="19" max="19" width="14.28515625" bestFit="1" customWidth="1"/>
    <col min="20" max="20" width="17.28515625" bestFit="1" customWidth="1"/>
    <col min="21" max="21" width="15.85546875" bestFit="1" customWidth="1"/>
    <col min="22" max="22" width="255.7109375" bestFit="1" customWidth="1"/>
  </cols>
  <sheetData>
    <row r="1" spans="1:22" x14ac:dyDescent="0.2">
      <c r="A1" s="406" t="s">
        <v>233</v>
      </c>
      <c r="B1" s="406" t="s">
        <v>299</v>
      </c>
      <c r="C1" s="406" t="s">
        <v>234</v>
      </c>
      <c r="D1" s="406" t="s">
        <v>235</v>
      </c>
      <c r="E1" s="406" t="s">
        <v>236</v>
      </c>
      <c r="F1" s="406" t="s">
        <v>244</v>
      </c>
      <c r="G1" s="406" t="s">
        <v>237</v>
      </c>
      <c r="H1" s="406" t="s">
        <v>238</v>
      </c>
      <c r="I1" s="406" t="s">
        <v>245</v>
      </c>
      <c r="J1" s="406" t="s">
        <v>251</v>
      </c>
      <c r="K1" s="406" t="s">
        <v>239</v>
      </c>
      <c r="L1" s="406" t="s">
        <v>241</v>
      </c>
      <c r="M1" s="406" t="s">
        <v>242</v>
      </c>
      <c r="N1" s="406" t="s">
        <v>254</v>
      </c>
      <c r="O1" s="406" t="s">
        <v>243</v>
      </c>
      <c r="P1" s="406" t="s">
        <v>307</v>
      </c>
      <c r="Q1" s="427" t="s">
        <v>130</v>
      </c>
      <c r="R1" s="427" t="s">
        <v>131</v>
      </c>
      <c r="S1" s="427" t="s">
        <v>313</v>
      </c>
      <c r="T1" s="427" t="s">
        <v>231</v>
      </c>
      <c r="U1" s="427" t="s">
        <v>315</v>
      </c>
      <c r="V1" s="427" t="s">
        <v>142</v>
      </c>
    </row>
    <row r="2" spans="1:22" x14ac:dyDescent="0.2">
      <c r="A2" s="406" t="s">
        <v>258</v>
      </c>
      <c r="B2" s="406" t="s">
        <v>259</v>
      </c>
      <c r="C2" s="406" t="s">
        <v>123</v>
      </c>
      <c r="D2" s="406" t="s">
        <v>73</v>
      </c>
      <c r="E2" s="406" t="s">
        <v>300</v>
      </c>
      <c r="F2" s="406">
        <v>1</v>
      </c>
      <c r="G2" s="406" t="s">
        <v>204</v>
      </c>
      <c r="H2" s="406" t="s">
        <v>204</v>
      </c>
      <c r="I2" s="406" t="s">
        <v>246</v>
      </c>
      <c r="J2" s="406" t="s">
        <v>252</v>
      </c>
      <c r="K2" s="406"/>
      <c r="L2" s="406"/>
      <c r="M2" s="406"/>
      <c r="N2" s="406"/>
      <c r="O2" s="406">
        <v>0</v>
      </c>
      <c r="P2" s="406">
        <v>0</v>
      </c>
      <c r="Q2" s="452"/>
      <c r="R2" s="462"/>
      <c r="S2" s="462"/>
      <c r="T2" s="462"/>
      <c r="U2" s="462">
        <v>0</v>
      </c>
      <c r="V2" s="462"/>
    </row>
    <row r="3" spans="1:22" x14ac:dyDescent="0.2">
      <c r="A3" s="406" t="s">
        <v>258</v>
      </c>
      <c r="B3" s="406" t="s">
        <v>259</v>
      </c>
      <c r="C3" s="406" t="s">
        <v>123</v>
      </c>
      <c r="D3" s="406" t="s">
        <v>73</v>
      </c>
      <c r="E3" s="406" t="s">
        <v>300</v>
      </c>
      <c r="F3" s="406">
        <v>1</v>
      </c>
      <c r="G3" s="406" t="s">
        <v>204</v>
      </c>
      <c r="H3" s="406" t="s">
        <v>232</v>
      </c>
      <c r="I3" s="406" t="s">
        <v>246</v>
      </c>
      <c r="J3" s="406" t="s">
        <v>252</v>
      </c>
      <c r="K3" s="406"/>
      <c r="L3" s="406">
        <v>0</v>
      </c>
      <c r="M3" s="406"/>
      <c r="N3" s="406">
        <v>0</v>
      </c>
      <c r="O3" s="406">
        <v>0</v>
      </c>
      <c r="P3" s="406">
        <v>0</v>
      </c>
      <c r="Q3" s="452"/>
      <c r="R3" s="462"/>
      <c r="S3" s="462"/>
      <c r="T3" s="462"/>
      <c r="U3" s="462">
        <v>0</v>
      </c>
      <c r="V3" s="462"/>
    </row>
    <row r="4" spans="1:22" x14ac:dyDescent="0.2">
      <c r="A4" s="406" t="s">
        <v>258</v>
      </c>
      <c r="B4" s="406" t="s">
        <v>259</v>
      </c>
      <c r="C4" s="406" t="s">
        <v>123</v>
      </c>
      <c r="D4" s="406" t="s">
        <v>73</v>
      </c>
      <c r="E4" s="406" t="s">
        <v>300</v>
      </c>
      <c r="F4" s="406">
        <v>1</v>
      </c>
      <c r="G4" s="406" t="s">
        <v>204</v>
      </c>
      <c r="H4" s="406" t="s">
        <v>174</v>
      </c>
      <c r="I4" s="406" t="s">
        <v>246</v>
      </c>
      <c r="J4" s="406" t="s">
        <v>252</v>
      </c>
      <c r="K4" s="406"/>
      <c r="L4" s="406">
        <v>0</v>
      </c>
      <c r="M4" s="406"/>
      <c r="N4" s="406">
        <v>0</v>
      </c>
      <c r="O4" s="406">
        <v>0</v>
      </c>
      <c r="P4" s="406">
        <v>0</v>
      </c>
      <c r="Q4" s="452"/>
      <c r="R4" s="462"/>
      <c r="S4" s="462"/>
      <c r="T4" s="462"/>
      <c r="U4" s="462">
        <v>0</v>
      </c>
      <c r="V4" s="462"/>
    </row>
    <row r="5" spans="1:22" x14ac:dyDescent="0.2">
      <c r="A5" s="406" t="s">
        <v>258</v>
      </c>
      <c r="B5" s="406" t="s">
        <v>259</v>
      </c>
      <c r="C5" s="406" t="s">
        <v>123</v>
      </c>
      <c r="D5" s="406" t="s">
        <v>73</v>
      </c>
      <c r="E5" s="406" t="s">
        <v>300</v>
      </c>
      <c r="F5" s="406">
        <v>1</v>
      </c>
      <c r="G5" s="406" t="s">
        <v>204</v>
      </c>
      <c r="H5" s="406" t="s">
        <v>175</v>
      </c>
      <c r="I5" s="406" t="s">
        <v>246</v>
      </c>
      <c r="J5" s="406" t="s">
        <v>252</v>
      </c>
      <c r="K5" s="406"/>
      <c r="L5" s="406">
        <v>0</v>
      </c>
      <c r="M5" s="406"/>
      <c r="N5" s="406">
        <v>0</v>
      </c>
      <c r="O5" s="406">
        <v>0</v>
      </c>
      <c r="P5" s="406">
        <v>0</v>
      </c>
      <c r="Q5" s="452"/>
      <c r="R5" s="462"/>
      <c r="S5" s="462"/>
      <c r="T5" s="462"/>
      <c r="U5" s="462">
        <v>0</v>
      </c>
      <c r="V5" s="462"/>
    </row>
    <row r="6" spans="1:22" x14ac:dyDescent="0.2">
      <c r="A6" s="406" t="s">
        <v>258</v>
      </c>
      <c r="B6" s="406" t="s">
        <v>259</v>
      </c>
      <c r="C6" s="406" t="s">
        <v>123</v>
      </c>
      <c r="D6" s="406" t="s">
        <v>73</v>
      </c>
      <c r="E6" s="406" t="s">
        <v>300</v>
      </c>
      <c r="F6" s="406">
        <v>1</v>
      </c>
      <c r="G6" s="406" t="s">
        <v>204</v>
      </c>
      <c r="H6" s="406" t="s">
        <v>84</v>
      </c>
      <c r="I6" s="406" t="s">
        <v>246</v>
      </c>
      <c r="J6" s="406" t="s">
        <v>252</v>
      </c>
      <c r="K6" s="406"/>
      <c r="L6" s="406">
        <v>0</v>
      </c>
      <c r="M6" s="406"/>
      <c r="N6" s="406">
        <v>0</v>
      </c>
      <c r="O6" s="406">
        <v>0</v>
      </c>
      <c r="P6" s="406">
        <v>0</v>
      </c>
      <c r="Q6" s="452"/>
      <c r="R6" s="462"/>
      <c r="S6" s="462"/>
      <c r="T6" s="462"/>
      <c r="U6" s="462">
        <v>0</v>
      </c>
      <c r="V6" s="462"/>
    </row>
    <row r="7" spans="1:22" x14ac:dyDescent="0.2">
      <c r="A7" s="406" t="s">
        <v>258</v>
      </c>
      <c r="B7" s="406" t="s">
        <v>259</v>
      </c>
      <c r="C7" s="406" t="s">
        <v>123</v>
      </c>
      <c r="D7" s="406" t="s">
        <v>73</v>
      </c>
      <c r="E7" s="406" t="s">
        <v>300</v>
      </c>
      <c r="F7" s="406">
        <v>1</v>
      </c>
      <c r="G7" s="406" t="s">
        <v>204</v>
      </c>
      <c r="H7" s="406" t="s">
        <v>177</v>
      </c>
      <c r="I7" s="406" t="s">
        <v>246</v>
      </c>
      <c r="J7" s="406" t="s">
        <v>252</v>
      </c>
      <c r="K7" s="406"/>
      <c r="L7" s="406"/>
      <c r="M7" s="406">
        <v>0</v>
      </c>
      <c r="N7" s="406">
        <v>0</v>
      </c>
      <c r="O7" s="406">
        <v>0</v>
      </c>
      <c r="P7" s="406">
        <v>0</v>
      </c>
      <c r="Q7" s="452"/>
      <c r="R7" s="462"/>
      <c r="S7" s="462"/>
      <c r="T7" s="462"/>
      <c r="U7" s="462">
        <v>0</v>
      </c>
      <c r="V7" s="462"/>
    </row>
    <row r="8" spans="1:22" x14ac:dyDescent="0.2">
      <c r="A8" s="406" t="s">
        <v>258</v>
      </c>
      <c r="B8" s="406" t="s">
        <v>259</v>
      </c>
      <c r="C8" s="406" t="s">
        <v>123</v>
      </c>
      <c r="D8" s="406" t="s">
        <v>73</v>
      </c>
      <c r="E8" s="406" t="s">
        <v>300</v>
      </c>
      <c r="F8" s="406">
        <v>1</v>
      </c>
      <c r="G8" s="406" t="s">
        <v>204</v>
      </c>
      <c r="H8" s="406" t="s">
        <v>92</v>
      </c>
      <c r="I8" s="406" t="s">
        <v>246</v>
      </c>
      <c r="J8" s="406" t="s">
        <v>252</v>
      </c>
      <c r="K8" s="406"/>
      <c r="L8" s="406"/>
      <c r="M8" s="406">
        <v>0</v>
      </c>
      <c r="N8" s="406">
        <v>0</v>
      </c>
      <c r="O8" s="406">
        <v>0</v>
      </c>
      <c r="P8" s="406">
        <v>0</v>
      </c>
      <c r="Q8" s="452"/>
      <c r="R8" s="462"/>
      <c r="S8" s="462"/>
      <c r="T8" s="462"/>
      <c r="U8" s="462">
        <v>0</v>
      </c>
      <c r="V8" s="462"/>
    </row>
    <row r="9" spans="1:22" x14ac:dyDescent="0.2">
      <c r="A9" s="406" t="s">
        <v>258</v>
      </c>
      <c r="B9" s="406" t="s">
        <v>259</v>
      </c>
      <c r="C9" s="406" t="s">
        <v>123</v>
      </c>
      <c r="D9" s="406" t="s">
        <v>73</v>
      </c>
      <c r="E9" s="406" t="s">
        <v>300</v>
      </c>
      <c r="F9" s="406">
        <v>1</v>
      </c>
      <c r="G9" s="406" t="s">
        <v>204</v>
      </c>
      <c r="H9" s="406" t="s">
        <v>178</v>
      </c>
      <c r="I9" s="406" t="s">
        <v>246</v>
      </c>
      <c r="J9" s="406" t="s">
        <v>252</v>
      </c>
      <c r="K9" s="406"/>
      <c r="L9" s="406"/>
      <c r="M9" s="406">
        <v>0</v>
      </c>
      <c r="N9" s="406">
        <v>0</v>
      </c>
      <c r="O9" s="406">
        <v>0</v>
      </c>
      <c r="P9" s="406">
        <v>0</v>
      </c>
      <c r="Q9" s="452"/>
      <c r="R9" s="462"/>
      <c r="S9" s="462"/>
      <c r="T9" s="462"/>
      <c r="U9" s="462">
        <v>0</v>
      </c>
      <c r="V9" s="462"/>
    </row>
    <row r="10" spans="1:22" x14ac:dyDescent="0.2">
      <c r="A10" s="406" t="s">
        <v>258</v>
      </c>
      <c r="B10" s="406" t="s">
        <v>259</v>
      </c>
      <c r="C10" s="406" t="s">
        <v>123</v>
      </c>
      <c r="D10" s="406" t="s">
        <v>73</v>
      </c>
      <c r="E10" s="406" t="s">
        <v>300</v>
      </c>
      <c r="F10" s="406">
        <v>1</v>
      </c>
      <c r="G10" s="406" t="s">
        <v>204</v>
      </c>
      <c r="H10" s="406" t="s">
        <v>176</v>
      </c>
      <c r="I10" s="406" t="s">
        <v>246</v>
      </c>
      <c r="J10" s="406" t="s">
        <v>252</v>
      </c>
      <c r="K10" s="406"/>
      <c r="L10" s="406"/>
      <c r="M10" s="406">
        <v>0</v>
      </c>
      <c r="N10" s="406">
        <v>0</v>
      </c>
      <c r="O10" s="406">
        <v>0</v>
      </c>
      <c r="P10" s="406">
        <v>0</v>
      </c>
      <c r="Q10" s="452"/>
      <c r="R10" s="462"/>
      <c r="S10" s="462"/>
      <c r="T10" s="462"/>
      <c r="U10" s="462">
        <v>0</v>
      </c>
      <c r="V10" s="462"/>
    </row>
    <row r="11" spans="1:22" x14ac:dyDescent="0.2">
      <c r="A11" s="406" t="s">
        <v>258</v>
      </c>
      <c r="B11" s="406" t="s">
        <v>259</v>
      </c>
      <c r="C11" s="406" t="s">
        <v>123</v>
      </c>
      <c r="D11" s="406" t="s">
        <v>73</v>
      </c>
      <c r="E11" s="406" t="s">
        <v>300</v>
      </c>
      <c r="F11" s="406">
        <v>1</v>
      </c>
      <c r="G11" s="406" t="s">
        <v>204</v>
      </c>
      <c r="H11" s="406" t="s">
        <v>179</v>
      </c>
      <c r="I11" s="406" t="s">
        <v>246</v>
      </c>
      <c r="J11" s="406" t="s">
        <v>252</v>
      </c>
      <c r="K11" s="406"/>
      <c r="L11" s="406"/>
      <c r="M11" s="406">
        <v>0</v>
      </c>
      <c r="N11" s="406">
        <v>0</v>
      </c>
      <c r="O11" s="406">
        <v>0</v>
      </c>
      <c r="P11" s="406">
        <v>0</v>
      </c>
      <c r="Q11" s="452"/>
      <c r="R11" s="462"/>
      <c r="S11" s="462"/>
      <c r="T11" s="462"/>
      <c r="U11" s="462">
        <v>0</v>
      </c>
      <c r="V11" s="462"/>
    </row>
    <row r="12" spans="1:22" x14ac:dyDescent="0.2">
      <c r="A12" s="406" t="s">
        <v>258</v>
      </c>
      <c r="B12" s="406" t="s">
        <v>259</v>
      </c>
      <c r="C12" s="406" t="s">
        <v>123</v>
      </c>
      <c r="D12" s="406" t="s">
        <v>73</v>
      </c>
      <c r="E12" s="406" t="s">
        <v>300</v>
      </c>
      <c r="F12" s="406">
        <v>1</v>
      </c>
      <c r="G12" s="406" t="s">
        <v>468</v>
      </c>
      <c r="H12" s="406" t="s">
        <v>468</v>
      </c>
      <c r="I12" s="406" t="s">
        <v>247</v>
      </c>
      <c r="J12" s="406" t="s">
        <v>9</v>
      </c>
      <c r="K12" s="406">
        <v>0</v>
      </c>
      <c r="L12" s="406">
        <v>0</v>
      </c>
      <c r="M12" s="406">
        <v>0</v>
      </c>
      <c r="N12" s="406">
        <v>0</v>
      </c>
      <c r="O12" s="406">
        <v>0</v>
      </c>
      <c r="P12" s="406">
        <v>0</v>
      </c>
      <c r="Q12" s="452"/>
      <c r="R12" s="462"/>
      <c r="S12" s="462"/>
      <c r="T12" s="462"/>
      <c r="U12" s="462">
        <v>0</v>
      </c>
      <c r="V12" s="462"/>
    </row>
    <row r="13" spans="1:22" x14ac:dyDescent="0.2">
      <c r="A13" s="406" t="s">
        <v>258</v>
      </c>
      <c r="B13" s="406" t="s">
        <v>259</v>
      </c>
      <c r="C13" s="406" t="s">
        <v>123</v>
      </c>
      <c r="D13" s="406" t="s">
        <v>73</v>
      </c>
      <c r="E13" s="406" t="s">
        <v>300</v>
      </c>
      <c r="F13" s="406">
        <v>2</v>
      </c>
      <c r="G13" s="406" t="s">
        <v>180</v>
      </c>
      <c r="H13" s="406" t="s">
        <v>205</v>
      </c>
      <c r="I13" s="406" t="s">
        <v>246</v>
      </c>
      <c r="J13" s="406" t="s">
        <v>253</v>
      </c>
      <c r="K13" s="406"/>
      <c r="L13" s="406"/>
      <c r="M13" s="406"/>
      <c r="N13" s="406"/>
      <c r="O13" s="406">
        <v>0</v>
      </c>
      <c r="P13" s="406">
        <v>0</v>
      </c>
      <c r="Q13" s="452"/>
      <c r="R13" s="462"/>
      <c r="S13" s="462"/>
      <c r="T13" s="462"/>
      <c r="U13" s="462">
        <v>0</v>
      </c>
      <c r="V13" s="462"/>
    </row>
    <row r="14" spans="1:22" x14ac:dyDescent="0.2">
      <c r="A14" s="406" t="s">
        <v>258</v>
      </c>
      <c r="B14" s="406" t="s">
        <v>259</v>
      </c>
      <c r="C14" s="406" t="s">
        <v>123</v>
      </c>
      <c r="D14" s="406" t="s">
        <v>73</v>
      </c>
      <c r="E14" s="406" t="s">
        <v>300</v>
      </c>
      <c r="F14" s="406">
        <v>2</v>
      </c>
      <c r="G14" s="406" t="s">
        <v>180</v>
      </c>
      <c r="H14" s="406" t="s">
        <v>180</v>
      </c>
      <c r="I14" s="406" t="s">
        <v>246</v>
      </c>
      <c r="J14" s="406" t="s">
        <v>253</v>
      </c>
      <c r="K14" s="406"/>
      <c r="L14" s="406"/>
      <c r="M14" s="406"/>
      <c r="N14" s="406"/>
      <c r="O14" s="406">
        <v>0</v>
      </c>
      <c r="P14" s="406">
        <v>0</v>
      </c>
      <c r="Q14" s="452"/>
      <c r="R14" s="462"/>
      <c r="S14" s="462"/>
      <c r="T14" s="462"/>
      <c r="U14" s="462">
        <v>0</v>
      </c>
      <c r="V14" s="462"/>
    </row>
    <row r="15" spans="1:22" x14ac:dyDescent="0.2">
      <c r="A15" s="406" t="s">
        <v>258</v>
      </c>
      <c r="B15" s="406" t="s">
        <v>259</v>
      </c>
      <c r="C15" s="406" t="s">
        <v>123</v>
      </c>
      <c r="D15" s="406" t="s">
        <v>73</v>
      </c>
      <c r="E15" s="406" t="s">
        <v>300</v>
      </c>
      <c r="F15" s="406">
        <v>2</v>
      </c>
      <c r="G15" s="406" t="s">
        <v>180</v>
      </c>
      <c r="H15" s="406" t="s">
        <v>207</v>
      </c>
      <c r="I15" s="406" t="s">
        <v>246</v>
      </c>
      <c r="J15" s="406" t="s">
        <v>253</v>
      </c>
      <c r="K15" s="406"/>
      <c r="L15" s="406">
        <v>0</v>
      </c>
      <c r="M15" s="406"/>
      <c r="N15" s="406">
        <v>0</v>
      </c>
      <c r="O15" s="406">
        <v>0</v>
      </c>
      <c r="P15" s="406">
        <v>0</v>
      </c>
      <c r="Q15" s="452"/>
      <c r="R15" s="462"/>
      <c r="S15" s="462"/>
      <c r="T15" s="462"/>
      <c r="U15" s="462">
        <v>0</v>
      </c>
      <c r="V15" s="462"/>
    </row>
    <row r="16" spans="1:22" x14ac:dyDescent="0.2">
      <c r="A16" s="406" t="s">
        <v>258</v>
      </c>
      <c r="B16" s="406" t="s">
        <v>259</v>
      </c>
      <c r="C16" s="406" t="s">
        <v>123</v>
      </c>
      <c r="D16" s="406" t="s">
        <v>73</v>
      </c>
      <c r="E16" s="406" t="s">
        <v>300</v>
      </c>
      <c r="F16" s="406">
        <v>2</v>
      </c>
      <c r="G16" s="406" t="s">
        <v>180</v>
      </c>
      <c r="H16" s="406" t="s">
        <v>181</v>
      </c>
      <c r="I16" s="406" t="s">
        <v>246</v>
      </c>
      <c r="J16" s="406" t="s">
        <v>253</v>
      </c>
      <c r="K16" s="406"/>
      <c r="L16" s="406">
        <v>0</v>
      </c>
      <c r="M16" s="406">
        <v>0</v>
      </c>
      <c r="N16" s="406">
        <v>0</v>
      </c>
      <c r="O16" s="406">
        <v>0</v>
      </c>
      <c r="P16" s="406">
        <v>0</v>
      </c>
      <c r="Q16" s="452"/>
      <c r="R16" s="462"/>
      <c r="S16" s="462"/>
      <c r="T16" s="462"/>
      <c r="U16" s="462">
        <v>0</v>
      </c>
      <c r="V16" s="462"/>
    </row>
    <row r="17" spans="1:22" x14ac:dyDescent="0.2">
      <c r="A17" s="406" t="s">
        <v>258</v>
      </c>
      <c r="B17" s="406" t="s">
        <v>259</v>
      </c>
      <c r="C17" s="406" t="s">
        <v>123</v>
      </c>
      <c r="D17" s="406" t="s">
        <v>73</v>
      </c>
      <c r="E17" s="406" t="s">
        <v>300</v>
      </c>
      <c r="F17" s="406">
        <v>2</v>
      </c>
      <c r="G17" s="406" t="s">
        <v>180</v>
      </c>
      <c r="H17" s="406" t="s">
        <v>182</v>
      </c>
      <c r="I17" s="406" t="s">
        <v>246</v>
      </c>
      <c r="J17" s="406" t="s">
        <v>253</v>
      </c>
      <c r="K17" s="406"/>
      <c r="L17" s="406">
        <v>0</v>
      </c>
      <c r="M17" s="406">
        <v>0</v>
      </c>
      <c r="N17" s="406">
        <v>0</v>
      </c>
      <c r="O17" s="406">
        <v>0</v>
      </c>
      <c r="P17" s="406">
        <v>0</v>
      </c>
      <c r="Q17" s="452"/>
      <c r="R17" s="462"/>
      <c r="S17" s="462"/>
      <c r="T17" s="462"/>
      <c r="U17" s="462">
        <v>0</v>
      </c>
      <c r="V17" s="462"/>
    </row>
    <row r="18" spans="1:22" x14ac:dyDescent="0.2">
      <c r="A18" s="406" t="s">
        <v>258</v>
      </c>
      <c r="B18" s="406" t="s">
        <v>259</v>
      </c>
      <c r="C18" s="406" t="s">
        <v>123</v>
      </c>
      <c r="D18" s="406" t="s">
        <v>73</v>
      </c>
      <c r="E18" s="406" t="s">
        <v>300</v>
      </c>
      <c r="F18" s="406">
        <v>2</v>
      </c>
      <c r="G18" s="406" t="s">
        <v>180</v>
      </c>
      <c r="H18" s="406" t="s">
        <v>183</v>
      </c>
      <c r="I18" s="406" t="s">
        <v>246</v>
      </c>
      <c r="J18" s="406" t="s">
        <v>253</v>
      </c>
      <c r="K18" s="406"/>
      <c r="L18" s="406">
        <v>0</v>
      </c>
      <c r="M18" s="406">
        <v>0</v>
      </c>
      <c r="N18" s="406">
        <v>0</v>
      </c>
      <c r="O18" s="406">
        <v>0</v>
      </c>
      <c r="P18" s="406">
        <v>0</v>
      </c>
      <c r="Q18" s="452"/>
      <c r="R18" s="462"/>
      <c r="S18" s="462"/>
      <c r="T18" s="462"/>
      <c r="U18" s="462">
        <v>0</v>
      </c>
      <c r="V18" s="462"/>
    </row>
    <row r="19" spans="1:22" x14ac:dyDescent="0.2">
      <c r="A19" s="406" t="s">
        <v>258</v>
      </c>
      <c r="B19" s="406" t="s">
        <v>259</v>
      </c>
      <c r="C19" s="406" t="s">
        <v>123</v>
      </c>
      <c r="D19" s="406" t="s">
        <v>73</v>
      </c>
      <c r="E19" s="406" t="s">
        <v>300</v>
      </c>
      <c r="F19" s="406">
        <v>2</v>
      </c>
      <c r="G19" s="406" t="s">
        <v>180</v>
      </c>
      <c r="H19" s="406" t="s">
        <v>476</v>
      </c>
      <c r="I19" s="406" t="s">
        <v>246</v>
      </c>
      <c r="J19" s="406" t="s">
        <v>253</v>
      </c>
      <c r="K19" s="406"/>
      <c r="L19" s="406">
        <v>0</v>
      </c>
      <c r="M19" s="406">
        <v>0</v>
      </c>
      <c r="N19" s="406">
        <v>0</v>
      </c>
      <c r="O19" s="406">
        <v>0</v>
      </c>
      <c r="P19" s="406">
        <v>0</v>
      </c>
      <c r="Q19" s="452"/>
      <c r="R19" s="462"/>
      <c r="S19" s="462"/>
      <c r="T19" s="462"/>
      <c r="U19" s="462">
        <v>0</v>
      </c>
      <c r="V19" s="462"/>
    </row>
    <row r="20" spans="1:22" x14ac:dyDescent="0.2">
      <c r="A20" s="406" t="s">
        <v>258</v>
      </c>
      <c r="B20" s="406" t="s">
        <v>259</v>
      </c>
      <c r="C20" s="406" t="s">
        <v>123</v>
      </c>
      <c r="D20" s="406" t="s">
        <v>73</v>
      </c>
      <c r="E20" s="406" t="s">
        <v>300</v>
      </c>
      <c r="F20" s="406">
        <v>2</v>
      </c>
      <c r="G20" s="406" t="s">
        <v>180</v>
      </c>
      <c r="H20" s="406" t="s">
        <v>184</v>
      </c>
      <c r="I20" s="406" t="s">
        <v>246</v>
      </c>
      <c r="J20" s="406" t="s">
        <v>253</v>
      </c>
      <c r="K20" s="406"/>
      <c r="L20" s="406">
        <v>0</v>
      </c>
      <c r="M20" s="406">
        <v>0</v>
      </c>
      <c r="N20" s="406">
        <v>0</v>
      </c>
      <c r="O20" s="406">
        <v>0</v>
      </c>
      <c r="P20" s="406">
        <v>0</v>
      </c>
      <c r="Q20" s="452"/>
      <c r="R20" s="462"/>
      <c r="S20" s="462"/>
      <c r="T20" s="462"/>
      <c r="U20" s="462">
        <v>0</v>
      </c>
      <c r="V20" s="462"/>
    </row>
    <row r="21" spans="1:22" x14ac:dyDescent="0.2">
      <c r="A21" s="406" t="s">
        <v>258</v>
      </c>
      <c r="B21" s="406" t="s">
        <v>259</v>
      </c>
      <c r="C21" s="406" t="s">
        <v>123</v>
      </c>
      <c r="D21" s="406" t="s">
        <v>73</v>
      </c>
      <c r="E21" s="406" t="s">
        <v>300</v>
      </c>
      <c r="F21" s="406">
        <v>2</v>
      </c>
      <c r="G21" s="406" t="s">
        <v>180</v>
      </c>
      <c r="H21" s="406" t="s">
        <v>185</v>
      </c>
      <c r="I21" s="406" t="s">
        <v>246</v>
      </c>
      <c r="J21" s="406" t="s">
        <v>253</v>
      </c>
      <c r="K21" s="406"/>
      <c r="L21" s="406">
        <v>0</v>
      </c>
      <c r="M21" s="406">
        <v>0</v>
      </c>
      <c r="N21" s="406">
        <v>0</v>
      </c>
      <c r="O21" s="406">
        <v>0</v>
      </c>
      <c r="P21" s="406">
        <v>0</v>
      </c>
      <c r="Q21" s="452"/>
      <c r="R21" s="462"/>
      <c r="S21" s="462"/>
      <c r="T21" s="462"/>
      <c r="U21" s="462">
        <v>0</v>
      </c>
      <c r="V21" s="462"/>
    </row>
    <row r="22" spans="1:22" x14ac:dyDescent="0.2">
      <c r="A22" s="406" t="s">
        <v>258</v>
      </c>
      <c r="B22" s="406" t="s">
        <v>259</v>
      </c>
      <c r="C22" s="406" t="s">
        <v>123</v>
      </c>
      <c r="D22" s="406" t="s">
        <v>73</v>
      </c>
      <c r="E22" s="406" t="s">
        <v>300</v>
      </c>
      <c r="F22" s="406">
        <v>2</v>
      </c>
      <c r="G22" s="406" t="s">
        <v>180</v>
      </c>
      <c r="H22" s="406" t="s">
        <v>463</v>
      </c>
      <c r="I22" s="406" t="s">
        <v>247</v>
      </c>
      <c r="J22" s="406" t="s">
        <v>9</v>
      </c>
      <c r="K22" s="406">
        <v>0</v>
      </c>
      <c r="L22" s="406">
        <v>0</v>
      </c>
      <c r="M22" s="406">
        <v>0</v>
      </c>
      <c r="N22" s="406">
        <v>0</v>
      </c>
      <c r="O22" s="406">
        <v>0</v>
      </c>
      <c r="P22" s="406">
        <v>0</v>
      </c>
      <c r="Q22" s="452"/>
      <c r="R22" s="462"/>
      <c r="S22" s="462"/>
      <c r="T22" s="462"/>
      <c r="U22" s="462">
        <v>0</v>
      </c>
      <c r="V22" s="462"/>
    </row>
    <row r="23" spans="1:22" x14ac:dyDescent="0.2">
      <c r="A23" s="406" t="s">
        <v>258</v>
      </c>
      <c r="B23" s="406" t="s">
        <v>259</v>
      </c>
      <c r="C23" s="406" t="s">
        <v>123</v>
      </c>
      <c r="D23" s="406" t="s">
        <v>73</v>
      </c>
      <c r="E23" s="406" t="s">
        <v>300</v>
      </c>
      <c r="F23" s="406">
        <v>3</v>
      </c>
      <c r="G23" s="406" t="s">
        <v>186</v>
      </c>
      <c r="H23" s="406" t="s">
        <v>186</v>
      </c>
      <c r="I23" s="406" t="s">
        <v>246</v>
      </c>
      <c r="J23" s="406" t="s">
        <v>253</v>
      </c>
      <c r="K23" s="406"/>
      <c r="L23" s="406"/>
      <c r="M23" s="406"/>
      <c r="N23" s="406"/>
      <c r="O23" s="406">
        <v>0</v>
      </c>
      <c r="P23" s="406">
        <v>0</v>
      </c>
      <c r="Q23" s="452"/>
      <c r="R23" s="462"/>
      <c r="S23" s="462"/>
      <c r="T23" s="462"/>
      <c r="U23" s="462">
        <v>0</v>
      </c>
      <c r="V23" s="462"/>
    </row>
    <row r="24" spans="1:22" x14ac:dyDescent="0.2">
      <c r="A24" s="406" t="s">
        <v>258</v>
      </c>
      <c r="B24" s="406" t="s">
        <v>259</v>
      </c>
      <c r="C24" s="406" t="s">
        <v>123</v>
      </c>
      <c r="D24" s="406" t="s">
        <v>73</v>
      </c>
      <c r="E24" s="406" t="s">
        <v>300</v>
      </c>
      <c r="F24" s="406">
        <v>3</v>
      </c>
      <c r="G24" s="406" t="s">
        <v>186</v>
      </c>
      <c r="H24" s="406" t="s">
        <v>187</v>
      </c>
      <c r="I24" s="406" t="s">
        <v>246</v>
      </c>
      <c r="J24" s="406" t="s">
        <v>253</v>
      </c>
      <c r="K24" s="406"/>
      <c r="L24" s="406">
        <v>0</v>
      </c>
      <c r="M24" s="406">
        <v>0</v>
      </c>
      <c r="N24" s="406">
        <v>0</v>
      </c>
      <c r="O24" s="406">
        <v>0</v>
      </c>
      <c r="P24" s="406">
        <v>0</v>
      </c>
      <c r="Q24" s="452"/>
      <c r="R24" s="462"/>
      <c r="S24" s="462"/>
      <c r="T24" s="462"/>
      <c r="U24" s="462">
        <v>0</v>
      </c>
      <c r="V24" s="462"/>
    </row>
    <row r="25" spans="1:22" x14ac:dyDescent="0.2">
      <c r="A25" s="406" t="s">
        <v>258</v>
      </c>
      <c r="B25" s="406" t="s">
        <v>259</v>
      </c>
      <c r="C25" s="406" t="s">
        <v>123</v>
      </c>
      <c r="D25" s="406" t="s">
        <v>73</v>
      </c>
      <c r="E25" s="406" t="s">
        <v>300</v>
      </c>
      <c r="F25" s="406">
        <v>3</v>
      </c>
      <c r="G25" s="406" t="s">
        <v>186</v>
      </c>
      <c r="H25" s="406" t="s">
        <v>188</v>
      </c>
      <c r="I25" s="406" t="s">
        <v>246</v>
      </c>
      <c r="J25" s="406" t="s">
        <v>253</v>
      </c>
      <c r="K25" s="406"/>
      <c r="L25" s="406">
        <v>0</v>
      </c>
      <c r="M25" s="406">
        <v>0</v>
      </c>
      <c r="N25" s="406">
        <v>0</v>
      </c>
      <c r="O25" s="406">
        <v>0</v>
      </c>
      <c r="P25" s="406">
        <v>0</v>
      </c>
      <c r="Q25" s="452"/>
      <c r="R25" s="462"/>
      <c r="S25" s="462"/>
      <c r="T25" s="462"/>
      <c r="U25" s="462">
        <v>0</v>
      </c>
      <c r="V25" s="462"/>
    </row>
    <row r="26" spans="1:22" x14ac:dyDescent="0.2">
      <c r="A26" s="406" t="s">
        <v>258</v>
      </c>
      <c r="B26" s="406" t="s">
        <v>259</v>
      </c>
      <c r="C26" s="406" t="s">
        <v>123</v>
      </c>
      <c r="D26" s="406" t="s">
        <v>73</v>
      </c>
      <c r="E26" s="406" t="s">
        <v>300</v>
      </c>
      <c r="F26" s="406">
        <v>3</v>
      </c>
      <c r="G26" s="406" t="s">
        <v>186</v>
      </c>
      <c r="H26" s="406" t="s">
        <v>189</v>
      </c>
      <c r="I26" s="406" t="s">
        <v>246</v>
      </c>
      <c r="J26" s="406" t="s">
        <v>253</v>
      </c>
      <c r="K26" s="406"/>
      <c r="L26" s="406">
        <v>0</v>
      </c>
      <c r="M26" s="406">
        <v>0</v>
      </c>
      <c r="N26" s="406">
        <v>0</v>
      </c>
      <c r="O26" s="406">
        <v>0</v>
      </c>
      <c r="P26" s="406">
        <v>0</v>
      </c>
      <c r="Q26" s="452"/>
      <c r="R26" s="462"/>
      <c r="S26" s="462"/>
      <c r="T26" s="462"/>
      <c r="U26" s="462">
        <v>0</v>
      </c>
      <c r="V26" s="462"/>
    </row>
    <row r="27" spans="1:22" x14ac:dyDescent="0.2">
      <c r="A27" s="406" t="s">
        <v>258</v>
      </c>
      <c r="B27" s="406" t="s">
        <v>259</v>
      </c>
      <c r="C27" s="406" t="s">
        <v>123</v>
      </c>
      <c r="D27" s="406" t="s">
        <v>73</v>
      </c>
      <c r="E27" s="406" t="s">
        <v>300</v>
      </c>
      <c r="F27" s="406">
        <v>3</v>
      </c>
      <c r="G27" s="406" t="s">
        <v>186</v>
      </c>
      <c r="H27" s="406" t="s">
        <v>469</v>
      </c>
      <c r="I27" s="406" t="s">
        <v>246</v>
      </c>
      <c r="J27" s="406" t="s">
        <v>253</v>
      </c>
      <c r="K27" s="406"/>
      <c r="L27" s="406">
        <v>0</v>
      </c>
      <c r="M27" s="406">
        <v>0</v>
      </c>
      <c r="N27" s="406">
        <v>0</v>
      </c>
      <c r="O27" s="406">
        <v>0</v>
      </c>
      <c r="P27" s="406">
        <v>0</v>
      </c>
      <c r="Q27" s="452"/>
      <c r="R27" s="462"/>
      <c r="S27" s="462"/>
      <c r="T27" s="462"/>
      <c r="U27" s="462">
        <v>0</v>
      </c>
      <c r="V27" s="462"/>
    </row>
    <row r="28" spans="1:22" x14ac:dyDescent="0.2">
      <c r="A28" s="406" t="s">
        <v>258</v>
      </c>
      <c r="B28" s="406" t="s">
        <v>259</v>
      </c>
      <c r="C28" s="406" t="s">
        <v>123</v>
      </c>
      <c r="D28" s="406" t="s">
        <v>73</v>
      </c>
      <c r="E28" s="406" t="s">
        <v>300</v>
      </c>
      <c r="F28" s="406">
        <v>3</v>
      </c>
      <c r="G28" s="406" t="s">
        <v>186</v>
      </c>
      <c r="H28" s="406" t="s">
        <v>190</v>
      </c>
      <c r="I28" s="406" t="s">
        <v>246</v>
      </c>
      <c r="J28" s="406" t="s">
        <v>253</v>
      </c>
      <c r="K28" s="406"/>
      <c r="L28" s="406">
        <v>0</v>
      </c>
      <c r="M28" s="406">
        <v>0</v>
      </c>
      <c r="N28" s="406">
        <v>0</v>
      </c>
      <c r="O28" s="406">
        <v>0</v>
      </c>
      <c r="P28" s="406">
        <v>0</v>
      </c>
      <c r="Q28" s="452"/>
      <c r="R28" s="462"/>
      <c r="S28" s="462"/>
      <c r="T28" s="462"/>
      <c r="U28" s="462">
        <v>0</v>
      </c>
      <c r="V28" s="462"/>
    </row>
    <row r="29" spans="1:22" x14ac:dyDescent="0.2">
      <c r="A29" s="406" t="s">
        <v>258</v>
      </c>
      <c r="B29" s="406" t="s">
        <v>259</v>
      </c>
      <c r="C29" s="406" t="s">
        <v>123</v>
      </c>
      <c r="D29" s="406" t="s">
        <v>73</v>
      </c>
      <c r="E29" s="406" t="s">
        <v>300</v>
      </c>
      <c r="F29" s="406">
        <v>3</v>
      </c>
      <c r="G29" s="406" t="s">
        <v>186</v>
      </c>
      <c r="H29" s="406" t="s">
        <v>470</v>
      </c>
      <c r="I29" s="406" t="s">
        <v>246</v>
      </c>
      <c r="J29" s="406" t="s">
        <v>253</v>
      </c>
      <c r="K29" s="406"/>
      <c r="L29" s="406">
        <v>0</v>
      </c>
      <c r="M29" s="406">
        <v>0</v>
      </c>
      <c r="N29" s="406">
        <v>0</v>
      </c>
      <c r="O29" s="406">
        <v>0</v>
      </c>
      <c r="P29" s="406">
        <v>0</v>
      </c>
      <c r="Q29" s="452"/>
      <c r="R29" s="462"/>
      <c r="S29" s="462"/>
      <c r="T29" s="462"/>
      <c r="U29" s="462">
        <v>0</v>
      </c>
      <c r="V29" s="462"/>
    </row>
    <row r="30" spans="1:22" x14ac:dyDescent="0.2">
      <c r="A30" s="406" t="s">
        <v>258</v>
      </c>
      <c r="B30" s="406" t="s">
        <v>259</v>
      </c>
      <c r="C30" s="406" t="s">
        <v>123</v>
      </c>
      <c r="D30" s="406" t="s">
        <v>73</v>
      </c>
      <c r="E30" s="406" t="s">
        <v>300</v>
      </c>
      <c r="F30" s="406"/>
      <c r="G30" s="406"/>
      <c r="H30" s="406" t="s">
        <v>464</v>
      </c>
      <c r="I30" s="406" t="s">
        <v>246</v>
      </c>
      <c r="J30" s="406" t="s">
        <v>253</v>
      </c>
      <c r="K30" s="406">
        <v>0</v>
      </c>
      <c r="L30" s="406">
        <v>0</v>
      </c>
      <c r="M30" s="406">
        <v>0</v>
      </c>
      <c r="N30" s="406">
        <v>0</v>
      </c>
      <c r="O30" s="406">
        <v>0</v>
      </c>
      <c r="P30" s="406">
        <v>0</v>
      </c>
      <c r="Q30" s="452"/>
      <c r="R30" s="462"/>
      <c r="S30" s="462"/>
      <c r="T30" s="462"/>
      <c r="U30" s="462">
        <v>0</v>
      </c>
      <c r="V30" s="462"/>
    </row>
    <row r="31" spans="1:22" x14ac:dyDescent="0.2">
      <c r="A31" s="406" t="s">
        <v>258</v>
      </c>
      <c r="B31" s="406" t="s">
        <v>259</v>
      </c>
      <c r="C31" s="406" t="s">
        <v>123</v>
      </c>
      <c r="D31" s="406" t="s">
        <v>73</v>
      </c>
      <c r="E31" s="406" t="s">
        <v>300</v>
      </c>
      <c r="F31" s="406">
        <v>4</v>
      </c>
      <c r="G31" s="406" t="s">
        <v>191</v>
      </c>
      <c r="H31" s="406" t="s">
        <v>191</v>
      </c>
      <c r="I31" s="406" t="s">
        <v>246</v>
      </c>
      <c r="J31" s="406" t="s">
        <v>253</v>
      </c>
      <c r="K31" s="406"/>
      <c r="L31" s="406"/>
      <c r="M31" s="406"/>
      <c r="N31" s="406"/>
      <c r="O31" s="406">
        <v>0</v>
      </c>
      <c r="P31" s="406">
        <v>0</v>
      </c>
      <c r="Q31" s="452"/>
      <c r="R31" s="462"/>
      <c r="S31" s="462"/>
      <c r="T31" s="462"/>
      <c r="U31" s="462">
        <v>0</v>
      </c>
      <c r="V31" s="462"/>
    </row>
    <row r="32" spans="1:22" x14ac:dyDescent="0.2">
      <c r="A32" s="406" t="s">
        <v>258</v>
      </c>
      <c r="B32" s="406" t="s">
        <v>259</v>
      </c>
      <c r="C32" s="406" t="s">
        <v>123</v>
      </c>
      <c r="D32" s="406" t="s">
        <v>73</v>
      </c>
      <c r="E32" s="406" t="s">
        <v>300</v>
      </c>
      <c r="F32" s="406">
        <v>4</v>
      </c>
      <c r="G32" s="406" t="s">
        <v>191</v>
      </c>
      <c r="H32" s="406" t="s">
        <v>192</v>
      </c>
      <c r="I32" s="406" t="s">
        <v>246</v>
      </c>
      <c r="J32" s="406" t="s">
        <v>253</v>
      </c>
      <c r="K32" s="406"/>
      <c r="L32" s="406">
        <v>0</v>
      </c>
      <c r="M32" s="406">
        <v>0</v>
      </c>
      <c r="N32" s="406">
        <v>0</v>
      </c>
      <c r="O32" s="406">
        <v>0</v>
      </c>
      <c r="P32" s="406">
        <v>0</v>
      </c>
      <c r="Q32" s="452"/>
      <c r="R32" s="462"/>
      <c r="S32" s="462"/>
      <c r="T32" s="462"/>
      <c r="U32" s="462">
        <v>0</v>
      </c>
      <c r="V32" s="462"/>
    </row>
    <row r="33" spans="1:22" x14ac:dyDescent="0.2">
      <c r="A33" s="406" t="s">
        <v>258</v>
      </c>
      <c r="B33" s="406" t="s">
        <v>259</v>
      </c>
      <c r="C33" s="406" t="s">
        <v>123</v>
      </c>
      <c r="D33" s="406" t="s">
        <v>73</v>
      </c>
      <c r="E33" s="406" t="s">
        <v>300</v>
      </c>
      <c r="F33" s="406">
        <v>4</v>
      </c>
      <c r="G33" s="406" t="s">
        <v>191</v>
      </c>
      <c r="H33" s="406" t="s">
        <v>477</v>
      </c>
      <c r="I33" s="406" t="s">
        <v>246</v>
      </c>
      <c r="J33" s="406" t="s">
        <v>253</v>
      </c>
      <c r="K33" s="406"/>
      <c r="L33" s="406">
        <v>0</v>
      </c>
      <c r="M33" s="406">
        <v>0</v>
      </c>
      <c r="N33" s="406">
        <v>0</v>
      </c>
      <c r="O33" s="406">
        <v>0</v>
      </c>
      <c r="P33" s="406">
        <v>0</v>
      </c>
      <c r="Q33" s="452"/>
      <c r="R33" s="462"/>
      <c r="S33" s="462"/>
      <c r="T33" s="462"/>
      <c r="U33" s="462">
        <v>0</v>
      </c>
      <c r="V33" s="462"/>
    </row>
    <row r="34" spans="1:22" x14ac:dyDescent="0.2">
      <c r="A34" s="406" t="s">
        <v>258</v>
      </c>
      <c r="B34" s="406" t="s">
        <v>259</v>
      </c>
      <c r="C34" s="406" t="s">
        <v>123</v>
      </c>
      <c r="D34" s="406" t="s">
        <v>73</v>
      </c>
      <c r="E34" s="406" t="s">
        <v>300</v>
      </c>
      <c r="F34" s="406">
        <v>4</v>
      </c>
      <c r="G34" s="406" t="s">
        <v>191</v>
      </c>
      <c r="H34" s="406" t="s">
        <v>193</v>
      </c>
      <c r="I34" s="406" t="s">
        <v>246</v>
      </c>
      <c r="J34" s="406" t="s">
        <v>253</v>
      </c>
      <c r="K34" s="406"/>
      <c r="L34" s="406">
        <v>0</v>
      </c>
      <c r="M34" s="406">
        <v>0</v>
      </c>
      <c r="N34" s="406">
        <v>0</v>
      </c>
      <c r="O34" s="406">
        <v>0</v>
      </c>
      <c r="P34" s="406">
        <v>0</v>
      </c>
      <c r="Q34" s="452"/>
      <c r="R34" s="462"/>
      <c r="S34" s="462"/>
      <c r="T34" s="462"/>
      <c r="U34" s="462">
        <v>0</v>
      </c>
      <c r="V34" s="462"/>
    </row>
    <row r="35" spans="1:22" x14ac:dyDescent="0.2">
      <c r="A35" s="406" t="s">
        <v>258</v>
      </c>
      <c r="B35" s="406" t="s">
        <v>259</v>
      </c>
      <c r="C35" s="406" t="s">
        <v>123</v>
      </c>
      <c r="D35" s="406" t="s">
        <v>73</v>
      </c>
      <c r="E35" s="406" t="s">
        <v>300</v>
      </c>
      <c r="F35" s="406">
        <v>4</v>
      </c>
      <c r="G35" s="406" t="s">
        <v>191</v>
      </c>
      <c r="H35" s="406" t="s">
        <v>194</v>
      </c>
      <c r="I35" s="406" t="s">
        <v>246</v>
      </c>
      <c r="J35" s="406" t="s">
        <v>253</v>
      </c>
      <c r="K35" s="406"/>
      <c r="L35" s="406">
        <v>0</v>
      </c>
      <c r="M35" s="406">
        <v>0</v>
      </c>
      <c r="N35" s="406">
        <v>0</v>
      </c>
      <c r="O35" s="406">
        <v>0</v>
      </c>
      <c r="P35" s="406">
        <v>0</v>
      </c>
      <c r="Q35" s="452"/>
      <c r="R35" s="462"/>
      <c r="S35" s="462"/>
      <c r="T35" s="462"/>
      <c r="U35" s="462">
        <v>0</v>
      </c>
      <c r="V35" s="462"/>
    </row>
    <row r="36" spans="1:22" x14ac:dyDescent="0.2">
      <c r="A36" s="406" t="s">
        <v>258</v>
      </c>
      <c r="B36" s="406" t="s">
        <v>259</v>
      </c>
      <c r="C36" s="406" t="s">
        <v>123</v>
      </c>
      <c r="D36" s="406" t="s">
        <v>73</v>
      </c>
      <c r="E36" s="406" t="s">
        <v>300</v>
      </c>
      <c r="F36" s="406">
        <v>4</v>
      </c>
      <c r="G36" s="406" t="s">
        <v>191</v>
      </c>
      <c r="H36" s="406" t="s">
        <v>195</v>
      </c>
      <c r="I36" s="406" t="s">
        <v>246</v>
      </c>
      <c r="J36" s="406" t="s">
        <v>253</v>
      </c>
      <c r="K36" s="406"/>
      <c r="L36" s="406">
        <v>0</v>
      </c>
      <c r="M36" s="406">
        <v>0</v>
      </c>
      <c r="N36" s="406">
        <v>0</v>
      </c>
      <c r="O36" s="406">
        <v>0</v>
      </c>
      <c r="P36" s="406">
        <v>0</v>
      </c>
      <c r="Q36" s="452"/>
      <c r="R36" s="462"/>
      <c r="S36" s="462"/>
      <c r="T36" s="462"/>
      <c r="U36" s="462">
        <v>0</v>
      </c>
      <c r="V36" s="462"/>
    </row>
    <row r="37" spans="1:22" x14ac:dyDescent="0.2">
      <c r="A37" s="406" t="s">
        <v>258</v>
      </c>
      <c r="B37" s="406" t="s">
        <v>259</v>
      </c>
      <c r="C37" s="406" t="s">
        <v>123</v>
      </c>
      <c r="D37" s="406" t="s">
        <v>73</v>
      </c>
      <c r="E37" s="406" t="s">
        <v>300</v>
      </c>
      <c r="F37" s="406">
        <v>4</v>
      </c>
      <c r="G37" s="406" t="s">
        <v>191</v>
      </c>
      <c r="H37" s="406" t="s">
        <v>196</v>
      </c>
      <c r="I37" s="406" t="s">
        <v>246</v>
      </c>
      <c r="J37" s="406" t="s">
        <v>253</v>
      </c>
      <c r="K37" s="406"/>
      <c r="L37" s="406">
        <v>0</v>
      </c>
      <c r="M37" s="406">
        <v>0</v>
      </c>
      <c r="N37" s="406">
        <v>0</v>
      </c>
      <c r="O37" s="406">
        <v>0</v>
      </c>
      <c r="P37" s="406">
        <v>0</v>
      </c>
      <c r="Q37" s="452"/>
      <c r="R37" s="462"/>
      <c r="S37" s="462"/>
      <c r="T37" s="462"/>
      <c r="U37" s="462">
        <v>0</v>
      </c>
      <c r="V37" s="462"/>
    </row>
    <row r="38" spans="1:22" x14ac:dyDescent="0.2">
      <c r="A38" s="406" t="s">
        <v>258</v>
      </c>
      <c r="B38" s="406" t="s">
        <v>259</v>
      </c>
      <c r="C38" s="406" t="s">
        <v>123</v>
      </c>
      <c r="D38" s="406" t="s">
        <v>73</v>
      </c>
      <c r="E38" s="406" t="s">
        <v>300</v>
      </c>
      <c r="F38" s="406">
        <v>4</v>
      </c>
      <c r="G38" s="406" t="s">
        <v>191</v>
      </c>
      <c r="H38" s="406" t="s">
        <v>249</v>
      </c>
      <c r="I38" s="406" t="s">
        <v>246</v>
      </c>
      <c r="J38" s="406" t="s">
        <v>253</v>
      </c>
      <c r="K38" s="406"/>
      <c r="L38" s="406">
        <v>0</v>
      </c>
      <c r="M38" s="406">
        <v>0</v>
      </c>
      <c r="N38" s="406">
        <v>0</v>
      </c>
      <c r="O38" s="406">
        <v>0</v>
      </c>
      <c r="P38" s="406">
        <v>0</v>
      </c>
      <c r="Q38" s="452"/>
      <c r="R38" s="462"/>
      <c r="S38" s="462"/>
      <c r="T38" s="462"/>
      <c r="U38" s="462">
        <v>0</v>
      </c>
      <c r="V38" s="462"/>
    </row>
    <row r="39" spans="1:22" x14ac:dyDescent="0.2">
      <c r="A39" s="406" t="s">
        <v>258</v>
      </c>
      <c r="B39" s="406" t="s">
        <v>259</v>
      </c>
      <c r="C39" s="406" t="s">
        <v>123</v>
      </c>
      <c r="D39" s="406" t="s">
        <v>73</v>
      </c>
      <c r="E39" s="406" t="s">
        <v>300</v>
      </c>
      <c r="F39" s="406"/>
      <c r="G39" s="406"/>
      <c r="H39" s="406" t="s">
        <v>465</v>
      </c>
      <c r="I39" s="406" t="s">
        <v>246</v>
      </c>
      <c r="J39" s="406" t="s">
        <v>253</v>
      </c>
      <c r="K39" s="406">
        <v>0</v>
      </c>
      <c r="L39" s="406">
        <v>0</v>
      </c>
      <c r="M39" s="406">
        <v>0</v>
      </c>
      <c r="N39" s="406">
        <v>0</v>
      </c>
      <c r="O39" s="406">
        <v>0</v>
      </c>
      <c r="P39" s="406">
        <v>0</v>
      </c>
      <c r="Q39" s="452"/>
      <c r="R39" s="462"/>
      <c r="S39" s="462"/>
      <c r="T39" s="462"/>
      <c r="U39" s="462">
        <v>0</v>
      </c>
      <c r="V39" s="462"/>
    </row>
    <row r="40" spans="1:22" x14ac:dyDescent="0.2">
      <c r="A40" s="406" t="s">
        <v>258</v>
      </c>
      <c r="B40" s="406" t="s">
        <v>259</v>
      </c>
      <c r="C40" s="406" t="s">
        <v>123</v>
      </c>
      <c r="D40" s="406" t="s">
        <v>73</v>
      </c>
      <c r="E40" s="406" t="s">
        <v>300</v>
      </c>
      <c r="F40" s="406">
        <v>5</v>
      </c>
      <c r="G40" s="406" t="s">
        <v>198</v>
      </c>
      <c r="H40" s="406" t="s">
        <v>198</v>
      </c>
      <c r="I40" s="406" t="s">
        <v>246</v>
      </c>
      <c r="J40" s="406" t="s">
        <v>253</v>
      </c>
      <c r="K40" s="406"/>
      <c r="L40" s="406"/>
      <c r="M40" s="406"/>
      <c r="N40" s="406"/>
      <c r="O40" s="406">
        <v>0</v>
      </c>
      <c r="P40" s="406">
        <v>0</v>
      </c>
      <c r="Q40" s="452"/>
      <c r="R40" s="462"/>
      <c r="S40" s="462"/>
      <c r="T40" s="462"/>
      <c r="U40" s="462">
        <v>0</v>
      </c>
      <c r="V40" s="462"/>
    </row>
    <row r="41" spans="1:22" x14ac:dyDescent="0.2">
      <c r="A41" s="406" t="s">
        <v>258</v>
      </c>
      <c r="B41" s="406" t="s">
        <v>259</v>
      </c>
      <c r="C41" s="406" t="s">
        <v>123</v>
      </c>
      <c r="D41" s="406" t="s">
        <v>73</v>
      </c>
      <c r="E41" s="406" t="s">
        <v>300</v>
      </c>
      <c r="F41" s="406">
        <v>5</v>
      </c>
      <c r="G41" s="406" t="s">
        <v>198</v>
      </c>
      <c r="H41" s="406" t="s">
        <v>199</v>
      </c>
      <c r="I41" s="406" t="s">
        <v>246</v>
      </c>
      <c r="J41" s="406" t="s">
        <v>253</v>
      </c>
      <c r="K41" s="406"/>
      <c r="L41" s="406">
        <v>0</v>
      </c>
      <c r="M41" s="406">
        <v>0</v>
      </c>
      <c r="N41" s="406">
        <v>0</v>
      </c>
      <c r="O41" s="406">
        <v>0</v>
      </c>
      <c r="P41" s="406">
        <v>0</v>
      </c>
      <c r="Q41" s="452"/>
      <c r="R41" s="462"/>
      <c r="S41" s="462"/>
      <c r="T41" s="462"/>
      <c r="U41" s="462">
        <v>0</v>
      </c>
      <c r="V41" s="462"/>
    </row>
    <row r="42" spans="1:22" x14ac:dyDescent="0.2">
      <c r="A42" s="406" t="s">
        <v>258</v>
      </c>
      <c r="B42" s="406" t="s">
        <v>259</v>
      </c>
      <c r="C42" s="406" t="s">
        <v>123</v>
      </c>
      <c r="D42" s="406" t="s">
        <v>73</v>
      </c>
      <c r="E42" s="406" t="s">
        <v>300</v>
      </c>
      <c r="F42" s="406">
        <v>5</v>
      </c>
      <c r="G42" s="406" t="s">
        <v>198</v>
      </c>
      <c r="H42" s="406" t="s">
        <v>200</v>
      </c>
      <c r="I42" s="406" t="s">
        <v>246</v>
      </c>
      <c r="J42" s="406" t="s">
        <v>253</v>
      </c>
      <c r="K42" s="406"/>
      <c r="L42" s="406">
        <v>0</v>
      </c>
      <c r="M42" s="406">
        <v>0</v>
      </c>
      <c r="N42" s="406">
        <v>0</v>
      </c>
      <c r="O42" s="406">
        <v>0</v>
      </c>
      <c r="P42" s="406">
        <v>0</v>
      </c>
      <c r="Q42" s="452"/>
      <c r="R42" s="462"/>
      <c r="S42" s="462"/>
      <c r="T42" s="462"/>
      <c r="U42" s="462">
        <v>0</v>
      </c>
      <c r="V42" s="462"/>
    </row>
    <row r="43" spans="1:22" x14ac:dyDescent="0.2">
      <c r="A43" s="406" t="s">
        <v>258</v>
      </c>
      <c r="B43" s="406" t="s">
        <v>259</v>
      </c>
      <c r="C43" s="406" t="s">
        <v>123</v>
      </c>
      <c r="D43" s="406" t="s">
        <v>73</v>
      </c>
      <c r="E43" s="406" t="s">
        <v>300</v>
      </c>
      <c r="F43" s="406">
        <v>5</v>
      </c>
      <c r="G43" s="406" t="s">
        <v>198</v>
      </c>
      <c r="H43" s="406" t="s">
        <v>201</v>
      </c>
      <c r="I43" s="406" t="s">
        <v>246</v>
      </c>
      <c r="J43" s="406" t="s">
        <v>253</v>
      </c>
      <c r="K43" s="406"/>
      <c r="L43" s="406">
        <v>0</v>
      </c>
      <c r="M43" s="406">
        <v>0</v>
      </c>
      <c r="N43" s="406">
        <v>0</v>
      </c>
      <c r="O43" s="406">
        <v>0</v>
      </c>
      <c r="P43" s="406">
        <v>0</v>
      </c>
      <c r="Q43" s="452"/>
      <c r="R43" s="462"/>
      <c r="S43" s="462"/>
      <c r="T43" s="462"/>
      <c r="U43" s="462">
        <v>0</v>
      </c>
      <c r="V43" s="462"/>
    </row>
    <row r="44" spans="1:22" x14ac:dyDescent="0.2">
      <c r="A44" s="406" t="s">
        <v>258</v>
      </c>
      <c r="B44" s="406" t="s">
        <v>259</v>
      </c>
      <c r="C44" s="406" t="s">
        <v>123</v>
      </c>
      <c r="D44" s="406" t="s">
        <v>73</v>
      </c>
      <c r="E44" s="406" t="s">
        <v>300</v>
      </c>
      <c r="F44" s="406">
        <v>5</v>
      </c>
      <c r="G44" s="406" t="s">
        <v>198</v>
      </c>
      <c r="H44" s="406" t="s">
        <v>250</v>
      </c>
      <c r="I44" s="406" t="s">
        <v>246</v>
      </c>
      <c r="J44" s="406" t="s">
        <v>253</v>
      </c>
      <c r="K44" s="406"/>
      <c r="L44" s="406">
        <v>0</v>
      </c>
      <c r="M44" s="406">
        <v>0</v>
      </c>
      <c r="N44" s="406">
        <v>0</v>
      </c>
      <c r="O44" s="406">
        <v>0</v>
      </c>
      <c r="P44" s="406">
        <v>0</v>
      </c>
      <c r="Q44" s="452"/>
      <c r="R44" s="462"/>
      <c r="S44" s="462"/>
      <c r="T44" s="462"/>
      <c r="U44" s="462">
        <v>0</v>
      </c>
      <c r="V44" s="462"/>
    </row>
    <row r="45" spans="1:22" x14ac:dyDescent="0.2">
      <c r="A45" s="406" t="s">
        <v>258</v>
      </c>
      <c r="B45" s="406" t="s">
        <v>259</v>
      </c>
      <c r="C45" s="406" t="s">
        <v>123</v>
      </c>
      <c r="D45" s="406" t="s">
        <v>73</v>
      </c>
      <c r="E45" s="406" t="s">
        <v>300</v>
      </c>
      <c r="F45" s="406"/>
      <c r="G45" s="406"/>
      <c r="H45" s="406" t="s">
        <v>466</v>
      </c>
      <c r="I45" s="406" t="s">
        <v>246</v>
      </c>
      <c r="J45" s="406" t="s">
        <v>253</v>
      </c>
      <c r="K45" s="406">
        <v>0</v>
      </c>
      <c r="L45" s="406">
        <v>0</v>
      </c>
      <c r="M45" s="406">
        <v>0</v>
      </c>
      <c r="N45" s="406">
        <v>0</v>
      </c>
      <c r="O45" s="406">
        <v>0</v>
      </c>
      <c r="P45" s="406">
        <v>0</v>
      </c>
      <c r="Q45" s="452"/>
      <c r="R45" s="462"/>
      <c r="S45" s="462"/>
      <c r="T45" s="462"/>
      <c r="U45" s="462">
        <v>0</v>
      </c>
      <c r="V45" s="462"/>
    </row>
    <row r="46" spans="1:22" x14ac:dyDescent="0.2">
      <c r="A46" s="406" t="s">
        <v>258</v>
      </c>
      <c r="B46" s="406" t="s">
        <v>259</v>
      </c>
      <c r="C46" s="406" t="s">
        <v>123</v>
      </c>
      <c r="D46" s="406" t="s">
        <v>73</v>
      </c>
      <c r="E46" s="406" t="s">
        <v>300</v>
      </c>
      <c r="F46" s="406">
        <v>6</v>
      </c>
      <c r="G46" s="406" t="s">
        <v>467</v>
      </c>
      <c r="H46" s="406" t="s">
        <v>467</v>
      </c>
      <c r="I46" s="406" t="s">
        <v>247</v>
      </c>
      <c r="J46" s="406" t="s">
        <v>9</v>
      </c>
      <c r="K46" s="406">
        <v>0</v>
      </c>
      <c r="L46" s="406">
        <v>0</v>
      </c>
      <c r="M46" s="406">
        <v>0</v>
      </c>
      <c r="N46" s="406">
        <v>0</v>
      </c>
      <c r="O46" s="406">
        <v>0</v>
      </c>
      <c r="P46" s="406">
        <v>0</v>
      </c>
      <c r="Q46" s="452"/>
      <c r="R46" s="462"/>
      <c r="S46" s="462"/>
      <c r="T46" s="462"/>
      <c r="U46" s="462">
        <v>0</v>
      </c>
      <c r="V46" s="462"/>
    </row>
    <row r="47" spans="1:22" x14ac:dyDescent="0.2">
      <c r="A47" s="406" t="s">
        <v>258</v>
      </c>
      <c r="B47" s="406" t="s">
        <v>259</v>
      </c>
      <c r="C47" s="406" t="s">
        <v>123</v>
      </c>
      <c r="D47" s="406" t="s">
        <v>73</v>
      </c>
      <c r="E47" s="406" t="s">
        <v>300</v>
      </c>
      <c r="F47" s="406">
        <v>7</v>
      </c>
      <c r="G47" s="406" t="s">
        <v>438</v>
      </c>
      <c r="H47" s="406" t="s">
        <v>438</v>
      </c>
      <c r="I47" s="406" t="s">
        <v>247</v>
      </c>
      <c r="J47" s="406" t="s">
        <v>9</v>
      </c>
      <c r="K47" s="406">
        <v>0</v>
      </c>
      <c r="L47" s="406">
        <v>0</v>
      </c>
      <c r="M47" s="406">
        <v>0</v>
      </c>
      <c r="N47" s="406">
        <v>0</v>
      </c>
      <c r="O47" s="406">
        <v>0</v>
      </c>
      <c r="P47" s="406">
        <v>0</v>
      </c>
      <c r="Q47" s="452"/>
      <c r="R47" s="462"/>
      <c r="S47" s="462"/>
      <c r="T47" s="462"/>
      <c r="U47" s="462">
        <v>0</v>
      </c>
      <c r="V47" s="462"/>
    </row>
    <row r="48" spans="1:22" x14ac:dyDescent="0.2">
      <c r="A48" s="406" t="s">
        <v>258</v>
      </c>
      <c r="B48" s="406" t="s">
        <v>259</v>
      </c>
      <c r="C48" s="406" t="s">
        <v>123</v>
      </c>
      <c r="D48" s="406" t="s">
        <v>73</v>
      </c>
      <c r="E48" s="406" t="s">
        <v>300</v>
      </c>
      <c r="F48" s="406">
        <v>8</v>
      </c>
      <c r="G48" s="406" t="s">
        <v>439</v>
      </c>
      <c r="H48" s="406" t="s">
        <v>439</v>
      </c>
      <c r="I48" s="406" t="s">
        <v>246</v>
      </c>
      <c r="J48" s="406" t="s">
        <v>252</v>
      </c>
      <c r="K48" s="406"/>
      <c r="L48" s="406"/>
      <c r="M48" s="406"/>
      <c r="N48" s="406"/>
      <c r="O48" s="406">
        <v>0</v>
      </c>
      <c r="P48" s="406">
        <v>0</v>
      </c>
      <c r="Q48" s="452"/>
      <c r="R48" s="462"/>
      <c r="S48" s="462"/>
      <c r="T48" s="462"/>
      <c r="U48" s="462">
        <v>0</v>
      </c>
      <c r="V48" s="462"/>
    </row>
    <row r="49" spans="1:22" x14ac:dyDescent="0.2">
      <c r="A49" s="406" t="s">
        <v>258</v>
      </c>
      <c r="B49" s="406" t="s">
        <v>259</v>
      </c>
      <c r="C49" s="406" t="s">
        <v>123</v>
      </c>
      <c r="D49" s="406" t="s">
        <v>73</v>
      </c>
      <c r="E49" s="406" t="s">
        <v>300</v>
      </c>
      <c r="F49" s="406">
        <v>8</v>
      </c>
      <c r="G49" s="406" t="s">
        <v>439</v>
      </c>
      <c r="H49" s="406" t="s">
        <v>206</v>
      </c>
      <c r="I49" s="406" t="s">
        <v>246</v>
      </c>
      <c r="J49" s="406" t="s">
        <v>252</v>
      </c>
      <c r="K49" s="406"/>
      <c r="L49" s="406">
        <v>0</v>
      </c>
      <c r="M49" s="406"/>
      <c r="N49" s="406">
        <v>0</v>
      </c>
      <c r="O49" s="406">
        <v>0</v>
      </c>
      <c r="P49" s="406">
        <v>0</v>
      </c>
      <c r="Q49" s="452"/>
      <c r="R49" s="462"/>
      <c r="S49" s="462"/>
      <c r="T49" s="462"/>
      <c r="U49" s="462">
        <v>0</v>
      </c>
      <c r="V49" s="462"/>
    </row>
    <row r="50" spans="1:22" x14ac:dyDescent="0.2">
      <c r="A50" s="406" t="s">
        <v>258</v>
      </c>
      <c r="B50" s="406" t="s">
        <v>259</v>
      </c>
      <c r="C50" s="406" t="s">
        <v>123</v>
      </c>
      <c r="D50" s="406" t="s">
        <v>73</v>
      </c>
      <c r="E50" s="406" t="s">
        <v>300</v>
      </c>
      <c r="F50" s="406">
        <v>8</v>
      </c>
      <c r="G50" s="406" t="s">
        <v>439</v>
      </c>
      <c r="H50" s="406" t="s">
        <v>203</v>
      </c>
      <c r="I50" s="406" t="s">
        <v>246</v>
      </c>
      <c r="J50" s="406" t="s">
        <v>252</v>
      </c>
      <c r="K50" s="406"/>
      <c r="L50" s="406"/>
      <c r="M50" s="406">
        <v>0</v>
      </c>
      <c r="N50" s="406">
        <v>0</v>
      </c>
      <c r="O50" s="406">
        <v>0</v>
      </c>
      <c r="P50" s="406">
        <v>0</v>
      </c>
      <c r="Q50" s="452"/>
      <c r="R50" s="462"/>
      <c r="S50" s="462"/>
      <c r="T50" s="462"/>
      <c r="U50" s="462">
        <v>0</v>
      </c>
      <c r="V50" s="462"/>
    </row>
    <row r="51" spans="1:22" x14ac:dyDescent="0.2">
      <c r="A51" s="406" t="s">
        <v>258</v>
      </c>
      <c r="B51" s="406" t="s">
        <v>259</v>
      </c>
      <c r="C51" s="406" t="s">
        <v>123</v>
      </c>
      <c r="D51" s="406" t="s">
        <v>73</v>
      </c>
      <c r="E51" s="406" t="s">
        <v>300</v>
      </c>
      <c r="F51" s="406">
        <v>9</v>
      </c>
      <c r="G51" s="406" t="s">
        <v>456</v>
      </c>
      <c r="H51" s="406" t="s">
        <v>456</v>
      </c>
      <c r="I51" s="406" t="s">
        <v>247</v>
      </c>
      <c r="J51" s="406" t="s">
        <v>9</v>
      </c>
      <c r="K51" s="406">
        <v>0</v>
      </c>
      <c r="L51" s="406">
        <v>0</v>
      </c>
      <c r="M51" s="406">
        <v>0</v>
      </c>
      <c r="N51" s="406">
        <v>0</v>
      </c>
      <c r="O51" s="406">
        <v>0</v>
      </c>
      <c r="P51" s="406">
        <v>0</v>
      </c>
      <c r="Q51" s="452"/>
      <c r="R51" s="462"/>
      <c r="S51" s="462"/>
      <c r="T51" s="462"/>
      <c r="U51" s="462">
        <v>0</v>
      </c>
      <c r="V51" s="462"/>
    </row>
    <row r="52" spans="1:22" x14ac:dyDescent="0.2">
      <c r="A52" s="406" t="s">
        <v>258</v>
      </c>
      <c r="B52" s="406" t="s">
        <v>259</v>
      </c>
      <c r="C52" s="406" t="s">
        <v>123</v>
      </c>
      <c r="D52" s="406" t="s">
        <v>73</v>
      </c>
      <c r="E52" s="406" t="s">
        <v>300</v>
      </c>
      <c r="F52" s="406">
        <v>10</v>
      </c>
      <c r="G52" s="406" t="s">
        <v>478</v>
      </c>
      <c r="H52" s="406" t="s">
        <v>478</v>
      </c>
      <c r="I52" s="406" t="s">
        <v>246</v>
      </c>
      <c r="J52" s="406" t="s">
        <v>252</v>
      </c>
      <c r="K52" s="406"/>
      <c r="L52" s="406"/>
      <c r="M52" s="406"/>
      <c r="N52" s="406"/>
      <c r="O52" s="406">
        <v>0</v>
      </c>
      <c r="P52" s="406">
        <v>0</v>
      </c>
      <c r="Q52" s="452"/>
      <c r="R52" s="462"/>
      <c r="S52" s="462"/>
      <c r="T52" s="462"/>
      <c r="U52" s="462">
        <v>0</v>
      </c>
      <c r="V52" s="462"/>
    </row>
    <row r="53" spans="1:22" x14ac:dyDescent="0.2">
      <c r="A53" s="406" t="s">
        <v>258</v>
      </c>
      <c r="B53" s="406" t="s">
        <v>259</v>
      </c>
      <c r="C53" s="406" t="s">
        <v>123</v>
      </c>
      <c r="D53" s="406" t="s">
        <v>73</v>
      </c>
      <c r="E53" s="406" t="s">
        <v>305</v>
      </c>
      <c r="F53" s="406">
        <v>1</v>
      </c>
      <c r="G53" s="406" t="s">
        <v>3</v>
      </c>
      <c r="H53" s="406" t="s">
        <v>426</v>
      </c>
      <c r="I53" s="406" t="s">
        <v>246</v>
      </c>
      <c r="J53" s="406" t="s">
        <v>306</v>
      </c>
      <c r="K53" s="406">
        <v>0</v>
      </c>
      <c r="L53" s="406"/>
      <c r="M53" s="406"/>
      <c r="N53" s="406"/>
      <c r="O53" s="406">
        <v>0</v>
      </c>
      <c r="P53" s="406">
        <v>0</v>
      </c>
      <c r="Q53" s="452"/>
      <c r="R53" s="462"/>
      <c r="S53" s="462"/>
      <c r="T53" s="462"/>
      <c r="U53" s="462">
        <v>0</v>
      </c>
      <c r="V53" s="462"/>
    </row>
    <row r="54" spans="1:22" x14ac:dyDescent="0.2">
      <c r="A54" s="406" t="s">
        <v>258</v>
      </c>
      <c r="B54" s="406" t="s">
        <v>259</v>
      </c>
      <c r="C54" s="406" t="s">
        <v>123</v>
      </c>
      <c r="D54" s="406" t="s">
        <v>301</v>
      </c>
      <c r="E54" s="406" t="s">
        <v>305</v>
      </c>
      <c r="F54" s="406">
        <v>1</v>
      </c>
      <c r="G54" s="406" t="s">
        <v>3</v>
      </c>
      <c r="H54" s="406" t="s">
        <v>426</v>
      </c>
      <c r="I54" s="406" t="s">
        <v>246</v>
      </c>
      <c r="J54" s="406" t="s">
        <v>306</v>
      </c>
      <c r="K54" s="406">
        <v>0</v>
      </c>
      <c r="L54" s="406"/>
      <c r="M54" s="406"/>
      <c r="N54" s="406"/>
      <c r="O54" s="406">
        <v>0</v>
      </c>
      <c r="P54" s="406">
        <v>0</v>
      </c>
      <c r="Q54" s="452"/>
      <c r="R54" s="462"/>
      <c r="S54" s="462"/>
      <c r="T54" s="462"/>
      <c r="U54" s="462">
        <v>0</v>
      </c>
      <c r="V54" s="462"/>
    </row>
    <row r="55" spans="1:22" x14ac:dyDescent="0.2">
      <c r="A55" s="406" t="s">
        <v>258</v>
      </c>
      <c r="B55" s="406" t="s">
        <v>259</v>
      </c>
      <c r="C55" s="406" t="s">
        <v>123</v>
      </c>
      <c r="D55" s="406" t="s">
        <v>302</v>
      </c>
      <c r="E55" s="406" t="s">
        <v>305</v>
      </c>
      <c r="F55" s="406">
        <v>1</v>
      </c>
      <c r="G55" s="406" t="s">
        <v>3</v>
      </c>
      <c r="H55" s="406" t="s">
        <v>426</v>
      </c>
      <c r="I55" s="406" t="s">
        <v>246</v>
      </c>
      <c r="J55" s="406" t="s">
        <v>306</v>
      </c>
      <c r="K55" s="406">
        <v>0</v>
      </c>
      <c r="L55" s="406"/>
      <c r="M55" s="406"/>
      <c r="N55" s="406"/>
      <c r="O55" s="406">
        <v>0</v>
      </c>
      <c r="P55" s="406">
        <v>0</v>
      </c>
      <c r="Q55" s="452"/>
      <c r="R55" s="462"/>
      <c r="S55" s="462"/>
      <c r="T55" s="462"/>
      <c r="U55" s="462">
        <v>0</v>
      </c>
      <c r="V55" s="462"/>
    </row>
    <row r="56" spans="1:22" x14ac:dyDescent="0.2">
      <c r="A56" s="406" t="s">
        <v>258</v>
      </c>
      <c r="B56" s="406" t="s">
        <v>259</v>
      </c>
      <c r="C56" s="406" t="s">
        <v>123</v>
      </c>
      <c r="D56" s="406" t="s">
        <v>303</v>
      </c>
      <c r="E56" s="406" t="s">
        <v>305</v>
      </c>
      <c r="F56" s="406">
        <v>1</v>
      </c>
      <c r="G56" s="406" t="s">
        <v>3</v>
      </c>
      <c r="H56" s="406" t="s">
        <v>426</v>
      </c>
      <c r="I56" s="406" t="s">
        <v>246</v>
      </c>
      <c r="J56" s="406" t="s">
        <v>306</v>
      </c>
      <c r="K56" s="406">
        <v>0</v>
      </c>
      <c r="L56" s="406"/>
      <c r="M56" s="406"/>
      <c r="N56" s="406"/>
      <c r="O56" s="406">
        <v>0</v>
      </c>
      <c r="P56" s="406">
        <v>0</v>
      </c>
      <c r="Q56" s="452"/>
      <c r="R56" s="462"/>
      <c r="S56" s="462"/>
      <c r="T56" s="462"/>
      <c r="U56" s="462">
        <v>0</v>
      </c>
      <c r="V56" s="462"/>
    </row>
    <row r="57" spans="1:22" x14ac:dyDescent="0.2">
      <c r="A57" s="406" t="s">
        <v>258</v>
      </c>
      <c r="B57" s="406" t="s">
        <v>259</v>
      </c>
      <c r="C57" s="406" t="s">
        <v>123</v>
      </c>
      <c r="D57" s="406" t="s">
        <v>304</v>
      </c>
      <c r="E57" s="406" t="s">
        <v>305</v>
      </c>
      <c r="F57" s="406">
        <v>1</v>
      </c>
      <c r="G57" s="406" t="s">
        <v>3</v>
      </c>
      <c r="H57" s="406" t="s">
        <v>426</v>
      </c>
      <c r="I57" s="406" t="s">
        <v>246</v>
      </c>
      <c r="J57" s="406" t="s">
        <v>306</v>
      </c>
      <c r="K57" s="406">
        <v>0</v>
      </c>
      <c r="L57" s="406"/>
      <c r="M57" s="406"/>
      <c r="N57" s="406"/>
      <c r="O57" s="406">
        <v>0</v>
      </c>
      <c r="P57" s="406">
        <v>0</v>
      </c>
      <c r="Q57" s="452"/>
      <c r="R57" s="462"/>
      <c r="S57" s="462"/>
      <c r="T57" s="462"/>
      <c r="U57" s="462">
        <v>0</v>
      </c>
      <c r="V57" s="462"/>
    </row>
    <row r="58" spans="1:22" x14ac:dyDescent="0.2">
      <c r="A58" s="406" t="s">
        <v>258</v>
      </c>
      <c r="B58" s="406" t="s">
        <v>259</v>
      </c>
      <c r="C58" s="406" t="s">
        <v>123</v>
      </c>
      <c r="D58" s="406" t="s">
        <v>73</v>
      </c>
      <c r="E58" s="406" t="s">
        <v>305</v>
      </c>
      <c r="F58" s="406">
        <v>1</v>
      </c>
      <c r="G58" s="406" t="s">
        <v>3</v>
      </c>
      <c r="H58" s="406" t="s">
        <v>427</v>
      </c>
      <c r="I58" s="406" t="s">
        <v>246</v>
      </c>
      <c r="J58" s="406" t="s">
        <v>306</v>
      </c>
      <c r="K58" s="406">
        <v>0</v>
      </c>
      <c r="L58" s="406"/>
      <c r="M58" s="406"/>
      <c r="N58" s="406"/>
      <c r="O58" s="406">
        <v>0</v>
      </c>
      <c r="P58" s="406">
        <v>0</v>
      </c>
      <c r="Q58" s="452"/>
      <c r="R58" s="462"/>
      <c r="S58" s="462"/>
      <c r="T58" s="462"/>
      <c r="U58" s="462">
        <v>0</v>
      </c>
      <c r="V58" s="462"/>
    </row>
    <row r="59" spans="1:22" x14ac:dyDescent="0.2">
      <c r="A59" s="406" t="s">
        <v>258</v>
      </c>
      <c r="B59" s="406" t="s">
        <v>259</v>
      </c>
      <c r="C59" s="406" t="s">
        <v>123</v>
      </c>
      <c r="D59" s="406" t="s">
        <v>301</v>
      </c>
      <c r="E59" s="406" t="s">
        <v>305</v>
      </c>
      <c r="F59" s="406">
        <v>1</v>
      </c>
      <c r="G59" s="406" t="s">
        <v>3</v>
      </c>
      <c r="H59" s="406" t="s">
        <v>427</v>
      </c>
      <c r="I59" s="406" t="s">
        <v>246</v>
      </c>
      <c r="J59" s="406" t="s">
        <v>306</v>
      </c>
      <c r="K59" s="406">
        <v>0</v>
      </c>
      <c r="L59" s="406"/>
      <c r="M59" s="406"/>
      <c r="N59" s="406"/>
      <c r="O59" s="406">
        <v>0</v>
      </c>
      <c r="P59" s="406">
        <v>0</v>
      </c>
      <c r="Q59" s="452"/>
      <c r="R59" s="462"/>
      <c r="S59" s="462"/>
      <c r="T59" s="462"/>
      <c r="U59" s="462">
        <v>0</v>
      </c>
      <c r="V59" s="462"/>
    </row>
    <row r="60" spans="1:22" x14ac:dyDescent="0.2">
      <c r="A60" s="406" t="s">
        <v>258</v>
      </c>
      <c r="B60" s="406" t="s">
        <v>259</v>
      </c>
      <c r="C60" s="406" t="s">
        <v>123</v>
      </c>
      <c r="D60" s="406" t="s">
        <v>302</v>
      </c>
      <c r="E60" s="406" t="s">
        <v>305</v>
      </c>
      <c r="F60" s="406">
        <v>1</v>
      </c>
      <c r="G60" s="406" t="s">
        <v>3</v>
      </c>
      <c r="H60" s="406" t="s">
        <v>427</v>
      </c>
      <c r="I60" s="406" t="s">
        <v>246</v>
      </c>
      <c r="J60" s="406" t="s">
        <v>306</v>
      </c>
      <c r="K60" s="406">
        <v>0</v>
      </c>
      <c r="L60" s="406"/>
      <c r="M60" s="406"/>
      <c r="N60" s="406"/>
      <c r="O60" s="406">
        <v>0</v>
      </c>
      <c r="P60" s="406">
        <v>0</v>
      </c>
      <c r="Q60" s="452"/>
      <c r="R60" s="462"/>
      <c r="S60" s="462"/>
      <c r="T60" s="462"/>
      <c r="U60" s="462">
        <v>0</v>
      </c>
      <c r="V60" s="462"/>
    </row>
    <row r="61" spans="1:22" x14ac:dyDescent="0.2">
      <c r="A61" s="406" t="s">
        <v>258</v>
      </c>
      <c r="B61" s="406" t="s">
        <v>259</v>
      </c>
      <c r="C61" s="406" t="s">
        <v>123</v>
      </c>
      <c r="D61" s="406" t="s">
        <v>303</v>
      </c>
      <c r="E61" s="406" t="s">
        <v>305</v>
      </c>
      <c r="F61" s="406">
        <v>1</v>
      </c>
      <c r="G61" s="406" t="s">
        <v>3</v>
      </c>
      <c r="H61" s="406" t="s">
        <v>427</v>
      </c>
      <c r="I61" s="406" t="s">
        <v>246</v>
      </c>
      <c r="J61" s="406" t="s">
        <v>306</v>
      </c>
      <c r="K61" s="406">
        <v>0</v>
      </c>
      <c r="L61" s="406"/>
      <c r="M61" s="406"/>
      <c r="N61" s="406"/>
      <c r="O61" s="406">
        <v>0</v>
      </c>
      <c r="P61" s="406">
        <v>0</v>
      </c>
      <c r="Q61" s="452"/>
      <c r="R61" s="462"/>
      <c r="S61" s="462"/>
      <c r="T61" s="462"/>
      <c r="U61" s="462">
        <v>0</v>
      </c>
      <c r="V61" s="462"/>
    </row>
    <row r="62" spans="1:22" x14ac:dyDescent="0.2">
      <c r="A62" s="406" t="s">
        <v>258</v>
      </c>
      <c r="B62" s="406" t="s">
        <v>259</v>
      </c>
      <c r="C62" s="406" t="s">
        <v>123</v>
      </c>
      <c r="D62" s="406" t="s">
        <v>304</v>
      </c>
      <c r="E62" s="406" t="s">
        <v>305</v>
      </c>
      <c r="F62" s="406">
        <v>1</v>
      </c>
      <c r="G62" s="406" t="s">
        <v>3</v>
      </c>
      <c r="H62" s="406" t="s">
        <v>427</v>
      </c>
      <c r="I62" s="406" t="s">
        <v>246</v>
      </c>
      <c r="J62" s="406" t="s">
        <v>306</v>
      </c>
      <c r="K62" s="406">
        <v>0</v>
      </c>
      <c r="L62" s="406"/>
      <c r="M62" s="406"/>
      <c r="N62" s="406"/>
      <c r="O62" s="406">
        <v>0</v>
      </c>
      <c r="P62" s="406">
        <v>0</v>
      </c>
      <c r="Q62" s="452"/>
      <c r="R62" s="462"/>
      <c r="S62" s="462"/>
      <c r="T62" s="462"/>
      <c r="U62" s="462">
        <v>0</v>
      </c>
      <c r="V62" s="462"/>
    </row>
    <row r="63" spans="1:22" x14ac:dyDescent="0.2">
      <c r="A63" s="406" t="s">
        <v>258</v>
      </c>
      <c r="B63" s="406" t="s">
        <v>259</v>
      </c>
      <c r="C63" s="406" t="s">
        <v>123</v>
      </c>
      <c r="D63" s="406" t="s">
        <v>73</v>
      </c>
      <c r="E63" s="406" t="s">
        <v>305</v>
      </c>
      <c r="F63" s="406">
        <v>1</v>
      </c>
      <c r="G63" s="406" t="s">
        <v>3</v>
      </c>
      <c r="H63" s="406" t="s">
        <v>4</v>
      </c>
      <c r="I63" s="406" t="s">
        <v>247</v>
      </c>
      <c r="J63" s="406" t="s">
        <v>306</v>
      </c>
      <c r="K63" s="406">
        <v>0</v>
      </c>
      <c r="L63" s="406"/>
      <c r="M63" s="406"/>
      <c r="N63" s="406"/>
      <c r="O63" s="406">
        <v>0</v>
      </c>
      <c r="P63" s="406">
        <v>0</v>
      </c>
      <c r="Q63" s="452"/>
      <c r="R63" s="462"/>
      <c r="S63" s="462"/>
      <c r="T63" s="462"/>
      <c r="U63" s="462">
        <v>0</v>
      </c>
      <c r="V63" s="462"/>
    </row>
    <row r="64" spans="1:22" x14ac:dyDescent="0.2">
      <c r="A64" s="406" t="s">
        <v>258</v>
      </c>
      <c r="B64" s="406" t="s">
        <v>259</v>
      </c>
      <c r="C64" s="406" t="s">
        <v>123</v>
      </c>
      <c r="D64" s="406" t="s">
        <v>301</v>
      </c>
      <c r="E64" s="406" t="s">
        <v>305</v>
      </c>
      <c r="F64" s="406">
        <v>1</v>
      </c>
      <c r="G64" s="406" t="s">
        <v>3</v>
      </c>
      <c r="H64" s="406" t="s">
        <v>4</v>
      </c>
      <c r="I64" s="406" t="s">
        <v>247</v>
      </c>
      <c r="J64" s="406" t="s">
        <v>306</v>
      </c>
      <c r="K64" s="406">
        <v>0</v>
      </c>
      <c r="L64" s="406"/>
      <c r="M64" s="406"/>
      <c r="N64" s="406"/>
      <c r="O64" s="406">
        <v>0</v>
      </c>
      <c r="P64" s="406">
        <v>0</v>
      </c>
      <c r="Q64" s="452"/>
      <c r="R64" s="462"/>
      <c r="S64" s="462"/>
      <c r="T64" s="462"/>
      <c r="U64" s="462">
        <v>0</v>
      </c>
      <c r="V64" s="462"/>
    </row>
    <row r="65" spans="1:22" x14ac:dyDescent="0.2">
      <c r="A65" s="406" t="s">
        <v>258</v>
      </c>
      <c r="B65" s="406" t="s">
        <v>259</v>
      </c>
      <c r="C65" s="406" t="s">
        <v>123</v>
      </c>
      <c r="D65" s="406" t="s">
        <v>302</v>
      </c>
      <c r="E65" s="406" t="s">
        <v>305</v>
      </c>
      <c r="F65" s="406">
        <v>1</v>
      </c>
      <c r="G65" s="406" t="s">
        <v>3</v>
      </c>
      <c r="H65" s="406" t="s">
        <v>4</v>
      </c>
      <c r="I65" s="406" t="s">
        <v>247</v>
      </c>
      <c r="J65" s="406" t="s">
        <v>306</v>
      </c>
      <c r="K65" s="406">
        <v>0</v>
      </c>
      <c r="L65" s="406"/>
      <c r="M65" s="406"/>
      <c r="N65" s="406"/>
      <c r="O65" s="406">
        <v>0</v>
      </c>
      <c r="P65" s="406">
        <v>0</v>
      </c>
      <c r="Q65" s="452"/>
      <c r="R65" s="462"/>
      <c r="S65" s="462"/>
      <c r="T65" s="462"/>
      <c r="U65" s="462">
        <v>0</v>
      </c>
      <c r="V65" s="462"/>
    </row>
    <row r="66" spans="1:22" x14ac:dyDescent="0.2">
      <c r="A66" s="406" t="s">
        <v>258</v>
      </c>
      <c r="B66" s="406" t="s">
        <v>259</v>
      </c>
      <c r="C66" s="406" t="s">
        <v>123</v>
      </c>
      <c r="D66" s="406" t="s">
        <v>303</v>
      </c>
      <c r="E66" s="406" t="s">
        <v>305</v>
      </c>
      <c r="F66" s="406">
        <v>1</v>
      </c>
      <c r="G66" s="406" t="s">
        <v>3</v>
      </c>
      <c r="H66" s="406" t="s">
        <v>4</v>
      </c>
      <c r="I66" s="406" t="s">
        <v>247</v>
      </c>
      <c r="J66" s="406" t="s">
        <v>306</v>
      </c>
      <c r="K66" s="406">
        <v>0</v>
      </c>
      <c r="L66" s="406"/>
      <c r="M66" s="406"/>
      <c r="N66" s="406"/>
      <c r="O66" s="406">
        <v>0</v>
      </c>
      <c r="P66" s="406">
        <v>0</v>
      </c>
      <c r="Q66" s="452"/>
      <c r="R66" s="462"/>
      <c r="S66" s="462"/>
      <c r="T66" s="462"/>
      <c r="U66" s="462">
        <v>0</v>
      </c>
      <c r="V66" s="462"/>
    </row>
    <row r="67" spans="1:22" x14ac:dyDescent="0.2">
      <c r="A67" s="406" t="s">
        <v>258</v>
      </c>
      <c r="B67" s="406" t="s">
        <v>259</v>
      </c>
      <c r="C67" s="406" t="s">
        <v>123</v>
      </c>
      <c r="D67" s="406" t="s">
        <v>304</v>
      </c>
      <c r="E67" s="406" t="s">
        <v>305</v>
      </c>
      <c r="F67" s="406">
        <v>1</v>
      </c>
      <c r="G67" s="406" t="s">
        <v>3</v>
      </c>
      <c r="H67" s="406" t="s">
        <v>4</v>
      </c>
      <c r="I67" s="406" t="s">
        <v>247</v>
      </c>
      <c r="J67" s="406" t="s">
        <v>306</v>
      </c>
      <c r="K67" s="406">
        <v>0</v>
      </c>
      <c r="L67" s="406"/>
      <c r="M67" s="406"/>
      <c r="N67" s="406"/>
      <c r="O67" s="406">
        <v>0</v>
      </c>
      <c r="P67" s="406">
        <v>0</v>
      </c>
      <c r="Q67" s="452"/>
      <c r="R67" s="462"/>
      <c r="S67" s="462"/>
      <c r="T67" s="462"/>
      <c r="U67" s="462">
        <v>0</v>
      </c>
      <c r="V67" s="462"/>
    </row>
    <row r="68" spans="1:22" x14ac:dyDescent="0.2">
      <c r="A68" s="406" t="s">
        <v>258</v>
      </c>
      <c r="B68" s="406" t="s">
        <v>259</v>
      </c>
      <c r="C68" s="406" t="s">
        <v>123</v>
      </c>
      <c r="D68" s="406" t="s">
        <v>73</v>
      </c>
      <c r="E68" s="406" t="s">
        <v>305</v>
      </c>
      <c r="F68" s="406">
        <v>2</v>
      </c>
      <c r="G68" s="406" t="s">
        <v>3</v>
      </c>
      <c r="H68" s="406" t="s">
        <v>428</v>
      </c>
      <c r="I68" s="406" t="s">
        <v>247</v>
      </c>
      <c r="J68" s="406" t="s">
        <v>306</v>
      </c>
      <c r="K68" s="406">
        <v>0</v>
      </c>
      <c r="L68" s="406"/>
      <c r="M68" s="406"/>
      <c r="N68" s="406"/>
      <c r="O68" s="406">
        <v>0</v>
      </c>
      <c r="P68" s="406">
        <v>0</v>
      </c>
      <c r="Q68" s="452"/>
      <c r="R68" s="462"/>
      <c r="S68" s="462"/>
      <c r="T68" s="462"/>
      <c r="U68" s="462">
        <v>0</v>
      </c>
      <c r="V68" s="462"/>
    </row>
    <row r="69" spans="1:22" x14ac:dyDescent="0.2">
      <c r="A69" s="406" t="s">
        <v>258</v>
      </c>
      <c r="B69" s="406" t="s">
        <v>259</v>
      </c>
      <c r="C69" s="406" t="s">
        <v>123</v>
      </c>
      <c r="D69" s="406" t="s">
        <v>301</v>
      </c>
      <c r="E69" s="406" t="s">
        <v>305</v>
      </c>
      <c r="F69" s="406">
        <v>2</v>
      </c>
      <c r="G69" s="406" t="s">
        <v>3</v>
      </c>
      <c r="H69" s="406" t="s">
        <v>428</v>
      </c>
      <c r="I69" s="406" t="s">
        <v>247</v>
      </c>
      <c r="J69" s="406" t="s">
        <v>306</v>
      </c>
      <c r="K69" s="406">
        <v>0</v>
      </c>
      <c r="L69" s="406"/>
      <c r="M69" s="406"/>
      <c r="N69" s="406"/>
      <c r="O69" s="406">
        <v>0</v>
      </c>
      <c r="P69" s="406">
        <v>0</v>
      </c>
      <c r="Q69" s="452"/>
      <c r="R69" s="462"/>
      <c r="S69" s="462"/>
      <c r="T69" s="462"/>
      <c r="U69" s="462">
        <v>0</v>
      </c>
      <c r="V69" s="462"/>
    </row>
    <row r="70" spans="1:22" x14ac:dyDescent="0.2">
      <c r="A70" s="406" t="s">
        <v>258</v>
      </c>
      <c r="B70" s="406" t="s">
        <v>259</v>
      </c>
      <c r="C70" s="406" t="s">
        <v>123</v>
      </c>
      <c r="D70" s="406" t="s">
        <v>302</v>
      </c>
      <c r="E70" s="406" t="s">
        <v>305</v>
      </c>
      <c r="F70" s="406">
        <v>2</v>
      </c>
      <c r="G70" s="406" t="s">
        <v>3</v>
      </c>
      <c r="H70" s="406" t="s">
        <v>428</v>
      </c>
      <c r="I70" s="406" t="s">
        <v>247</v>
      </c>
      <c r="J70" s="406" t="s">
        <v>306</v>
      </c>
      <c r="K70" s="406">
        <v>0</v>
      </c>
      <c r="L70" s="406"/>
      <c r="M70" s="406"/>
      <c r="N70" s="406"/>
      <c r="O70" s="406">
        <v>0</v>
      </c>
      <c r="P70" s="406">
        <v>0</v>
      </c>
      <c r="Q70" s="452"/>
      <c r="R70" s="462"/>
      <c r="S70" s="462"/>
      <c r="T70" s="462"/>
      <c r="U70" s="462">
        <v>0</v>
      </c>
      <c r="V70" s="462"/>
    </row>
    <row r="71" spans="1:22" x14ac:dyDescent="0.2">
      <c r="A71" s="406" t="s">
        <v>258</v>
      </c>
      <c r="B71" s="406" t="s">
        <v>259</v>
      </c>
      <c r="C71" s="406" t="s">
        <v>123</v>
      </c>
      <c r="D71" s="406" t="s">
        <v>303</v>
      </c>
      <c r="E71" s="406" t="s">
        <v>305</v>
      </c>
      <c r="F71" s="406">
        <v>2</v>
      </c>
      <c r="G71" s="406" t="s">
        <v>3</v>
      </c>
      <c r="H71" s="406" t="s">
        <v>428</v>
      </c>
      <c r="I71" s="406" t="s">
        <v>247</v>
      </c>
      <c r="J71" s="406" t="s">
        <v>306</v>
      </c>
      <c r="K71" s="406">
        <v>0</v>
      </c>
      <c r="L71" s="406"/>
      <c r="M71" s="406"/>
      <c r="N71" s="406"/>
      <c r="O71" s="406">
        <v>0</v>
      </c>
      <c r="P71" s="406">
        <v>0</v>
      </c>
      <c r="Q71" s="452"/>
      <c r="R71" s="462"/>
      <c r="S71" s="462"/>
      <c r="T71" s="462"/>
      <c r="U71" s="462">
        <v>0</v>
      </c>
      <c r="V71" s="462"/>
    </row>
    <row r="72" spans="1:22" x14ac:dyDescent="0.2">
      <c r="A72" s="406" t="s">
        <v>258</v>
      </c>
      <c r="B72" s="406" t="s">
        <v>259</v>
      </c>
      <c r="C72" s="406" t="s">
        <v>123</v>
      </c>
      <c r="D72" s="406" t="s">
        <v>304</v>
      </c>
      <c r="E72" s="406" t="s">
        <v>305</v>
      </c>
      <c r="F72" s="406">
        <v>2</v>
      </c>
      <c r="G72" s="406" t="s">
        <v>3</v>
      </c>
      <c r="H72" s="406" t="s">
        <v>428</v>
      </c>
      <c r="I72" s="406" t="s">
        <v>247</v>
      </c>
      <c r="J72" s="406" t="s">
        <v>306</v>
      </c>
      <c r="K72" s="406">
        <v>0</v>
      </c>
      <c r="L72" s="406"/>
      <c r="M72" s="406"/>
      <c r="N72" s="406"/>
      <c r="O72" s="406">
        <v>0</v>
      </c>
      <c r="P72" s="406">
        <v>0</v>
      </c>
      <c r="Q72" s="452"/>
      <c r="R72" s="462"/>
      <c r="S72" s="462"/>
      <c r="T72" s="462"/>
      <c r="U72" s="462">
        <v>0</v>
      </c>
      <c r="V72" s="462"/>
    </row>
    <row r="73" spans="1:22" x14ac:dyDescent="0.2">
      <c r="A73" s="406" t="s">
        <v>258</v>
      </c>
      <c r="B73" s="406" t="s">
        <v>259</v>
      </c>
      <c r="C73" s="406" t="s">
        <v>123</v>
      </c>
      <c r="D73" s="406" t="s">
        <v>73</v>
      </c>
      <c r="E73" s="406" t="s">
        <v>305</v>
      </c>
      <c r="F73" s="406">
        <v>3</v>
      </c>
      <c r="G73" s="406" t="s">
        <v>110</v>
      </c>
      <c r="H73" s="406" t="s">
        <v>111</v>
      </c>
      <c r="I73" s="406" t="s">
        <v>247</v>
      </c>
      <c r="J73" s="406" t="s">
        <v>306</v>
      </c>
      <c r="K73" s="406">
        <v>0</v>
      </c>
      <c r="L73" s="406"/>
      <c r="M73" s="406"/>
      <c r="N73" s="406"/>
      <c r="O73" s="406">
        <v>0</v>
      </c>
      <c r="P73" s="406">
        <v>0</v>
      </c>
      <c r="Q73" s="452"/>
      <c r="R73" s="462"/>
      <c r="S73" s="462"/>
      <c r="T73" s="462"/>
      <c r="U73" s="462">
        <v>0</v>
      </c>
      <c r="V73" s="462"/>
    </row>
    <row r="74" spans="1:22" x14ac:dyDescent="0.2">
      <c r="A74" s="406" t="s">
        <v>258</v>
      </c>
      <c r="B74" s="406" t="s">
        <v>259</v>
      </c>
      <c r="C74" s="406" t="s">
        <v>123</v>
      </c>
      <c r="D74" s="406" t="s">
        <v>301</v>
      </c>
      <c r="E74" s="406" t="s">
        <v>305</v>
      </c>
      <c r="F74" s="406">
        <v>3</v>
      </c>
      <c r="G74" s="406" t="s">
        <v>110</v>
      </c>
      <c r="H74" s="406" t="s">
        <v>111</v>
      </c>
      <c r="I74" s="406" t="s">
        <v>247</v>
      </c>
      <c r="J74" s="406" t="s">
        <v>306</v>
      </c>
      <c r="K74" s="406">
        <v>0</v>
      </c>
      <c r="L74" s="406"/>
      <c r="M74" s="406"/>
      <c r="N74" s="406"/>
      <c r="O74" s="406">
        <v>0</v>
      </c>
      <c r="P74" s="406">
        <v>0</v>
      </c>
      <c r="Q74" s="452"/>
      <c r="R74" s="462"/>
      <c r="S74" s="462"/>
      <c r="T74" s="462"/>
      <c r="U74" s="462">
        <v>0</v>
      </c>
      <c r="V74" s="462"/>
    </row>
    <row r="75" spans="1:22" x14ac:dyDescent="0.2">
      <c r="A75" s="406" t="s">
        <v>258</v>
      </c>
      <c r="B75" s="406" t="s">
        <v>259</v>
      </c>
      <c r="C75" s="406" t="s">
        <v>123</v>
      </c>
      <c r="D75" s="406" t="s">
        <v>302</v>
      </c>
      <c r="E75" s="406" t="s">
        <v>305</v>
      </c>
      <c r="F75" s="406">
        <v>3</v>
      </c>
      <c r="G75" s="406" t="s">
        <v>110</v>
      </c>
      <c r="H75" s="406" t="s">
        <v>111</v>
      </c>
      <c r="I75" s="406" t="s">
        <v>247</v>
      </c>
      <c r="J75" s="406" t="s">
        <v>306</v>
      </c>
      <c r="K75" s="406">
        <v>0</v>
      </c>
      <c r="L75" s="406"/>
      <c r="M75" s="406"/>
      <c r="N75" s="406"/>
      <c r="O75" s="406">
        <v>0</v>
      </c>
      <c r="P75" s="406">
        <v>0</v>
      </c>
      <c r="Q75" s="452"/>
      <c r="R75" s="462"/>
      <c r="S75" s="462"/>
      <c r="T75" s="462"/>
      <c r="U75" s="462">
        <v>0</v>
      </c>
      <c r="V75" s="462"/>
    </row>
    <row r="76" spans="1:22" x14ac:dyDescent="0.2">
      <c r="A76" s="406" t="s">
        <v>258</v>
      </c>
      <c r="B76" s="406" t="s">
        <v>259</v>
      </c>
      <c r="C76" s="406" t="s">
        <v>123</v>
      </c>
      <c r="D76" s="406" t="s">
        <v>303</v>
      </c>
      <c r="E76" s="406" t="s">
        <v>305</v>
      </c>
      <c r="F76" s="406">
        <v>3</v>
      </c>
      <c r="G76" s="406" t="s">
        <v>110</v>
      </c>
      <c r="H76" s="406" t="s">
        <v>111</v>
      </c>
      <c r="I76" s="406" t="s">
        <v>247</v>
      </c>
      <c r="J76" s="406" t="s">
        <v>306</v>
      </c>
      <c r="K76" s="406">
        <v>0</v>
      </c>
      <c r="L76" s="406"/>
      <c r="M76" s="406"/>
      <c r="N76" s="406"/>
      <c r="O76" s="406">
        <v>0</v>
      </c>
      <c r="P76" s="406">
        <v>0</v>
      </c>
      <c r="Q76" s="452"/>
      <c r="R76" s="462"/>
      <c r="S76" s="462"/>
      <c r="T76" s="462"/>
      <c r="U76" s="462">
        <v>0</v>
      </c>
      <c r="V76" s="462"/>
    </row>
    <row r="77" spans="1:22" x14ac:dyDescent="0.2">
      <c r="A77" s="406" t="s">
        <v>258</v>
      </c>
      <c r="B77" s="406" t="s">
        <v>259</v>
      </c>
      <c r="C77" s="406" t="s">
        <v>123</v>
      </c>
      <c r="D77" s="406" t="s">
        <v>304</v>
      </c>
      <c r="E77" s="406" t="s">
        <v>305</v>
      </c>
      <c r="F77" s="406">
        <v>3</v>
      </c>
      <c r="G77" s="406" t="s">
        <v>110</v>
      </c>
      <c r="H77" s="406" t="s">
        <v>111</v>
      </c>
      <c r="I77" s="406" t="s">
        <v>247</v>
      </c>
      <c r="J77" s="406" t="s">
        <v>306</v>
      </c>
      <c r="K77" s="406">
        <v>0</v>
      </c>
      <c r="L77" s="406"/>
      <c r="M77" s="406"/>
      <c r="N77" s="406"/>
      <c r="O77" s="406">
        <v>0</v>
      </c>
      <c r="P77" s="406">
        <v>0</v>
      </c>
      <c r="Q77" s="452"/>
      <c r="R77" s="462"/>
      <c r="S77" s="462"/>
      <c r="T77" s="462"/>
      <c r="U77" s="462">
        <v>0</v>
      </c>
      <c r="V77" s="462"/>
    </row>
    <row r="78" spans="1:22" x14ac:dyDescent="0.2">
      <c r="A78" s="406" t="s">
        <v>258</v>
      </c>
      <c r="B78" s="406" t="s">
        <v>259</v>
      </c>
      <c r="C78" s="406" t="s">
        <v>123</v>
      </c>
      <c r="D78" s="406" t="s">
        <v>73</v>
      </c>
      <c r="E78" s="406" t="s">
        <v>305</v>
      </c>
      <c r="F78" s="406">
        <v>4</v>
      </c>
      <c r="G78" s="406" t="s">
        <v>77</v>
      </c>
      <c r="H78" s="406" t="s">
        <v>429</v>
      </c>
      <c r="I78" s="406" t="s">
        <v>247</v>
      </c>
      <c r="J78" s="406" t="s">
        <v>306</v>
      </c>
      <c r="K78" s="406">
        <v>0</v>
      </c>
      <c r="L78" s="406"/>
      <c r="M78" s="406"/>
      <c r="N78" s="406"/>
      <c r="O78" s="406">
        <v>0</v>
      </c>
      <c r="P78" s="406">
        <v>0</v>
      </c>
      <c r="Q78" s="452"/>
      <c r="R78" s="462"/>
      <c r="S78" s="462"/>
      <c r="T78" s="462"/>
      <c r="U78" s="462">
        <v>0</v>
      </c>
      <c r="V78" s="462"/>
    </row>
    <row r="79" spans="1:22" x14ac:dyDescent="0.2">
      <c r="A79" s="406" t="s">
        <v>258</v>
      </c>
      <c r="B79" s="406" t="s">
        <v>259</v>
      </c>
      <c r="C79" s="406" t="s">
        <v>123</v>
      </c>
      <c r="D79" s="406" t="s">
        <v>301</v>
      </c>
      <c r="E79" s="406" t="s">
        <v>305</v>
      </c>
      <c r="F79" s="406">
        <v>4</v>
      </c>
      <c r="G79" s="406" t="s">
        <v>77</v>
      </c>
      <c r="H79" s="406" t="s">
        <v>429</v>
      </c>
      <c r="I79" s="406" t="s">
        <v>247</v>
      </c>
      <c r="J79" s="406" t="s">
        <v>306</v>
      </c>
      <c r="K79" s="406">
        <v>0</v>
      </c>
      <c r="L79" s="406"/>
      <c r="M79" s="406"/>
      <c r="N79" s="406"/>
      <c r="O79" s="406">
        <v>0</v>
      </c>
      <c r="P79" s="406">
        <v>0</v>
      </c>
      <c r="Q79" s="452"/>
      <c r="R79" s="462"/>
      <c r="S79" s="462"/>
      <c r="T79" s="462"/>
      <c r="U79" s="462">
        <v>0</v>
      </c>
      <c r="V79" s="462"/>
    </row>
    <row r="80" spans="1:22" x14ac:dyDescent="0.2">
      <c r="A80" s="406" t="s">
        <v>258</v>
      </c>
      <c r="B80" s="406" t="s">
        <v>259</v>
      </c>
      <c r="C80" s="406" t="s">
        <v>123</v>
      </c>
      <c r="D80" s="406" t="s">
        <v>302</v>
      </c>
      <c r="E80" s="406" t="s">
        <v>305</v>
      </c>
      <c r="F80" s="406">
        <v>4</v>
      </c>
      <c r="G80" s="406" t="s">
        <v>77</v>
      </c>
      <c r="H80" s="406" t="s">
        <v>429</v>
      </c>
      <c r="I80" s="406" t="s">
        <v>247</v>
      </c>
      <c r="J80" s="406" t="s">
        <v>306</v>
      </c>
      <c r="K80" s="406">
        <v>0</v>
      </c>
      <c r="L80" s="406"/>
      <c r="M80" s="406"/>
      <c r="N80" s="406"/>
      <c r="O80" s="406">
        <v>0</v>
      </c>
      <c r="P80" s="406">
        <v>0</v>
      </c>
      <c r="Q80" s="452"/>
      <c r="R80" s="462"/>
      <c r="S80" s="462"/>
      <c r="T80" s="462"/>
      <c r="U80" s="462">
        <v>0</v>
      </c>
      <c r="V80" s="462"/>
    </row>
    <row r="81" spans="1:22" x14ac:dyDescent="0.2">
      <c r="A81" s="406" t="s">
        <v>258</v>
      </c>
      <c r="B81" s="406" t="s">
        <v>259</v>
      </c>
      <c r="C81" s="406" t="s">
        <v>123</v>
      </c>
      <c r="D81" s="406" t="s">
        <v>303</v>
      </c>
      <c r="E81" s="406" t="s">
        <v>305</v>
      </c>
      <c r="F81" s="406">
        <v>4</v>
      </c>
      <c r="G81" s="406" t="s">
        <v>77</v>
      </c>
      <c r="H81" s="406" t="s">
        <v>429</v>
      </c>
      <c r="I81" s="406" t="s">
        <v>247</v>
      </c>
      <c r="J81" s="406" t="s">
        <v>306</v>
      </c>
      <c r="K81" s="406">
        <v>0</v>
      </c>
      <c r="L81" s="406"/>
      <c r="M81" s="406"/>
      <c r="N81" s="406"/>
      <c r="O81" s="406">
        <v>0</v>
      </c>
      <c r="P81" s="406">
        <v>0</v>
      </c>
      <c r="Q81" s="452"/>
      <c r="R81" s="462"/>
      <c r="S81" s="462"/>
      <c r="T81" s="462"/>
      <c r="U81" s="462">
        <v>0</v>
      </c>
      <c r="V81" s="462"/>
    </row>
    <row r="82" spans="1:22" x14ac:dyDescent="0.2">
      <c r="A82" s="406" t="s">
        <v>258</v>
      </c>
      <c r="B82" s="406" t="s">
        <v>259</v>
      </c>
      <c r="C82" s="406" t="s">
        <v>123</v>
      </c>
      <c r="D82" s="406" t="s">
        <v>304</v>
      </c>
      <c r="E82" s="406" t="s">
        <v>305</v>
      </c>
      <c r="F82" s="406">
        <v>4</v>
      </c>
      <c r="G82" s="406" t="s">
        <v>77</v>
      </c>
      <c r="H82" s="406" t="s">
        <v>429</v>
      </c>
      <c r="I82" s="406" t="s">
        <v>247</v>
      </c>
      <c r="J82" s="406" t="s">
        <v>306</v>
      </c>
      <c r="K82" s="406">
        <v>0</v>
      </c>
      <c r="L82" s="406"/>
      <c r="M82" s="406"/>
      <c r="N82" s="406"/>
      <c r="O82" s="406">
        <v>0</v>
      </c>
      <c r="P82" s="406">
        <v>0</v>
      </c>
      <c r="Q82" s="452"/>
      <c r="R82" s="462"/>
      <c r="S82" s="462"/>
      <c r="T82" s="462"/>
      <c r="U82" s="462">
        <v>0</v>
      </c>
      <c r="V82" s="462"/>
    </row>
    <row r="83" spans="1:22" x14ac:dyDescent="0.2">
      <c r="A83" s="406" t="s">
        <v>258</v>
      </c>
      <c r="B83" s="406" t="s">
        <v>259</v>
      </c>
      <c r="C83" s="406" t="s">
        <v>123</v>
      </c>
      <c r="D83" s="406" t="s">
        <v>73</v>
      </c>
      <c r="E83" s="406" t="s">
        <v>305</v>
      </c>
      <c r="F83" s="406">
        <v>1</v>
      </c>
      <c r="G83" s="406" t="s">
        <v>471</v>
      </c>
      <c r="H83" s="406" t="s">
        <v>430</v>
      </c>
      <c r="I83" s="406" t="s">
        <v>247</v>
      </c>
      <c r="J83" s="406" t="s">
        <v>306</v>
      </c>
      <c r="K83" s="406">
        <v>0</v>
      </c>
      <c r="L83" s="406"/>
      <c r="M83" s="406"/>
      <c r="N83" s="406"/>
      <c r="O83" s="406">
        <v>0</v>
      </c>
      <c r="P83" s="406">
        <v>0</v>
      </c>
      <c r="Q83" s="452"/>
      <c r="R83" s="462"/>
      <c r="S83" s="462"/>
      <c r="T83" s="462"/>
      <c r="U83" s="462">
        <v>0</v>
      </c>
      <c r="V83" s="462"/>
    </row>
    <row r="84" spans="1:22" x14ac:dyDescent="0.2">
      <c r="A84" s="406" t="s">
        <v>258</v>
      </c>
      <c r="B84" s="406" t="s">
        <v>259</v>
      </c>
      <c r="C84" s="406" t="s">
        <v>123</v>
      </c>
      <c r="D84" s="406" t="s">
        <v>301</v>
      </c>
      <c r="E84" s="406" t="s">
        <v>305</v>
      </c>
      <c r="F84" s="406">
        <v>1</v>
      </c>
      <c r="G84" s="406" t="s">
        <v>471</v>
      </c>
      <c r="H84" s="406" t="s">
        <v>430</v>
      </c>
      <c r="I84" s="406" t="s">
        <v>247</v>
      </c>
      <c r="J84" s="406" t="s">
        <v>306</v>
      </c>
      <c r="K84" s="406">
        <v>0</v>
      </c>
      <c r="L84" s="406"/>
      <c r="M84" s="406"/>
      <c r="N84" s="406"/>
      <c r="O84" s="406">
        <v>0</v>
      </c>
      <c r="P84" s="406">
        <v>0</v>
      </c>
      <c r="Q84" s="452"/>
      <c r="R84" s="462"/>
      <c r="S84" s="462"/>
      <c r="T84" s="462"/>
      <c r="U84" s="462">
        <v>0</v>
      </c>
      <c r="V84" s="462"/>
    </row>
    <row r="85" spans="1:22" x14ac:dyDescent="0.2">
      <c r="A85" s="406" t="s">
        <v>258</v>
      </c>
      <c r="B85" s="406" t="s">
        <v>259</v>
      </c>
      <c r="C85" s="406" t="s">
        <v>123</v>
      </c>
      <c r="D85" s="406" t="s">
        <v>302</v>
      </c>
      <c r="E85" s="406" t="s">
        <v>305</v>
      </c>
      <c r="F85" s="406">
        <v>1</v>
      </c>
      <c r="G85" s="406" t="s">
        <v>471</v>
      </c>
      <c r="H85" s="406" t="s">
        <v>430</v>
      </c>
      <c r="I85" s="406" t="s">
        <v>247</v>
      </c>
      <c r="J85" s="406" t="s">
        <v>306</v>
      </c>
      <c r="K85" s="406">
        <v>0</v>
      </c>
      <c r="L85" s="406"/>
      <c r="M85" s="406"/>
      <c r="N85" s="406"/>
      <c r="O85" s="406">
        <v>0</v>
      </c>
      <c r="P85" s="406">
        <v>0</v>
      </c>
      <c r="Q85" s="452"/>
      <c r="R85" s="462"/>
      <c r="S85" s="462"/>
      <c r="T85" s="462"/>
      <c r="U85" s="462">
        <v>0</v>
      </c>
      <c r="V85" s="462"/>
    </row>
    <row r="86" spans="1:22" x14ac:dyDescent="0.2">
      <c r="A86" s="406" t="s">
        <v>258</v>
      </c>
      <c r="B86" s="406" t="s">
        <v>259</v>
      </c>
      <c r="C86" s="406" t="s">
        <v>123</v>
      </c>
      <c r="D86" s="406" t="s">
        <v>303</v>
      </c>
      <c r="E86" s="406" t="s">
        <v>305</v>
      </c>
      <c r="F86" s="406">
        <v>1</v>
      </c>
      <c r="G86" s="406" t="s">
        <v>471</v>
      </c>
      <c r="H86" s="406" t="s">
        <v>430</v>
      </c>
      <c r="I86" s="406" t="s">
        <v>247</v>
      </c>
      <c r="J86" s="406" t="s">
        <v>306</v>
      </c>
      <c r="K86" s="406">
        <v>0</v>
      </c>
      <c r="L86" s="406"/>
      <c r="M86" s="406"/>
      <c r="N86" s="406"/>
      <c r="O86" s="406">
        <v>0</v>
      </c>
      <c r="P86" s="406">
        <v>0</v>
      </c>
      <c r="Q86" s="452"/>
      <c r="R86" s="462"/>
      <c r="S86" s="462"/>
      <c r="T86" s="462"/>
      <c r="U86" s="462">
        <v>0</v>
      </c>
      <c r="V86" s="462"/>
    </row>
    <row r="87" spans="1:22" x14ac:dyDescent="0.2">
      <c r="A87" s="406" t="s">
        <v>258</v>
      </c>
      <c r="B87" s="406" t="s">
        <v>259</v>
      </c>
      <c r="C87" s="406" t="s">
        <v>123</v>
      </c>
      <c r="D87" s="406" t="s">
        <v>304</v>
      </c>
      <c r="E87" s="406" t="s">
        <v>305</v>
      </c>
      <c r="F87" s="406">
        <v>1</v>
      </c>
      <c r="G87" s="406" t="s">
        <v>471</v>
      </c>
      <c r="H87" s="406" t="s">
        <v>430</v>
      </c>
      <c r="I87" s="406" t="s">
        <v>247</v>
      </c>
      <c r="J87" s="406" t="s">
        <v>306</v>
      </c>
      <c r="K87" s="406">
        <v>0</v>
      </c>
      <c r="L87" s="406"/>
      <c r="M87" s="406"/>
      <c r="N87" s="406"/>
      <c r="O87" s="406">
        <v>0</v>
      </c>
      <c r="P87" s="406">
        <v>0</v>
      </c>
      <c r="Q87" s="452"/>
      <c r="R87" s="462"/>
      <c r="S87" s="462"/>
      <c r="T87" s="462"/>
      <c r="U87" s="462">
        <v>0</v>
      </c>
      <c r="V87" s="462"/>
    </row>
    <row r="88" spans="1:22" x14ac:dyDescent="0.2">
      <c r="A88" s="406" t="s">
        <v>258</v>
      </c>
      <c r="B88" s="406" t="s">
        <v>259</v>
      </c>
      <c r="C88" s="406" t="s">
        <v>123</v>
      </c>
      <c r="D88" s="406" t="s">
        <v>73</v>
      </c>
      <c r="E88" s="406" t="s">
        <v>383</v>
      </c>
      <c r="F88" s="406">
        <v>1</v>
      </c>
      <c r="G88" s="406" t="s">
        <v>230</v>
      </c>
      <c r="H88" s="406" t="s">
        <v>143</v>
      </c>
      <c r="I88" s="406" t="s">
        <v>246</v>
      </c>
      <c r="J88" s="406" t="s">
        <v>314</v>
      </c>
      <c r="K88" s="406"/>
      <c r="L88" s="406"/>
      <c r="M88" s="406"/>
      <c r="N88" s="406"/>
      <c r="O88" s="406">
        <v>0</v>
      </c>
      <c r="P88" s="406">
        <v>0.25</v>
      </c>
      <c r="Q88" s="452">
        <v>1</v>
      </c>
      <c r="R88" s="462" t="s">
        <v>143</v>
      </c>
      <c r="S88" s="462" t="s">
        <v>132</v>
      </c>
      <c r="T88" s="462">
        <v>0</v>
      </c>
      <c r="U88" s="462">
        <v>0.25</v>
      </c>
      <c r="V88" s="462" t="s">
        <v>144</v>
      </c>
    </row>
    <row r="89" spans="1:22" x14ac:dyDescent="0.2">
      <c r="A89" s="406" t="s">
        <v>258</v>
      </c>
      <c r="B89" s="406" t="s">
        <v>259</v>
      </c>
      <c r="C89" s="406" t="s">
        <v>123</v>
      </c>
      <c r="D89" s="406" t="s">
        <v>73</v>
      </c>
      <c r="E89" s="406" t="s">
        <v>383</v>
      </c>
      <c r="F89" s="406">
        <v>1</v>
      </c>
      <c r="G89" s="406" t="s">
        <v>230</v>
      </c>
      <c r="H89" s="406" t="s">
        <v>143</v>
      </c>
      <c r="I89" s="406" t="s">
        <v>246</v>
      </c>
      <c r="J89" s="406" t="s">
        <v>307</v>
      </c>
      <c r="K89" s="406"/>
      <c r="L89" s="406"/>
      <c r="M89" s="406"/>
      <c r="N89" s="406"/>
      <c r="O89" s="406">
        <v>0</v>
      </c>
      <c r="P89" s="406">
        <v>0</v>
      </c>
      <c r="Q89" s="452">
        <v>1</v>
      </c>
      <c r="R89" s="462" t="s">
        <v>143</v>
      </c>
      <c r="S89" s="462" t="s">
        <v>133</v>
      </c>
      <c r="T89" s="462">
        <v>0</v>
      </c>
      <c r="U89" s="462">
        <v>0</v>
      </c>
      <c r="V89" s="462" t="s">
        <v>144</v>
      </c>
    </row>
    <row r="90" spans="1:22" x14ac:dyDescent="0.2">
      <c r="A90" s="406" t="s">
        <v>258</v>
      </c>
      <c r="B90" s="406" t="s">
        <v>259</v>
      </c>
      <c r="C90" s="406" t="s">
        <v>123</v>
      </c>
      <c r="D90" s="406" t="s">
        <v>301</v>
      </c>
      <c r="E90" s="406" t="s">
        <v>383</v>
      </c>
      <c r="F90" s="406">
        <v>1</v>
      </c>
      <c r="G90" s="406" t="s">
        <v>230</v>
      </c>
      <c r="H90" s="406" t="s">
        <v>143</v>
      </c>
      <c r="I90" s="406" t="s">
        <v>246</v>
      </c>
      <c r="J90" s="406" t="s">
        <v>314</v>
      </c>
      <c r="K90" s="406"/>
      <c r="L90" s="406"/>
      <c r="M90" s="406"/>
      <c r="N90" s="406"/>
      <c r="O90" s="406">
        <v>0</v>
      </c>
      <c r="P90" s="406">
        <v>0.1</v>
      </c>
      <c r="Q90" s="452">
        <v>1</v>
      </c>
      <c r="R90" s="462" t="s">
        <v>143</v>
      </c>
      <c r="S90" s="462" t="s">
        <v>134</v>
      </c>
      <c r="T90" s="462">
        <v>0</v>
      </c>
      <c r="U90" s="462">
        <v>0.1</v>
      </c>
      <c r="V90" s="462" t="s">
        <v>144</v>
      </c>
    </row>
    <row r="91" spans="1:22" x14ac:dyDescent="0.2">
      <c r="A91" s="406" t="s">
        <v>258</v>
      </c>
      <c r="B91" s="406" t="s">
        <v>259</v>
      </c>
      <c r="C91" s="406" t="s">
        <v>123</v>
      </c>
      <c r="D91" s="406" t="s">
        <v>301</v>
      </c>
      <c r="E91" s="406" t="s">
        <v>383</v>
      </c>
      <c r="F91" s="406">
        <v>1</v>
      </c>
      <c r="G91" s="406" t="s">
        <v>230</v>
      </c>
      <c r="H91" s="406" t="s">
        <v>143</v>
      </c>
      <c r="I91" s="406" t="s">
        <v>246</v>
      </c>
      <c r="J91" s="406" t="s">
        <v>307</v>
      </c>
      <c r="K91" s="406"/>
      <c r="L91" s="406"/>
      <c r="M91" s="406"/>
      <c r="N91" s="406"/>
      <c r="O91" s="406">
        <v>0</v>
      </c>
      <c r="P91" s="406">
        <v>0</v>
      </c>
      <c r="Q91" s="452">
        <v>1</v>
      </c>
      <c r="R91" s="462" t="s">
        <v>143</v>
      </c>
      <c r="S91" s="462" t="s">
        <v>135</v>
      </c>
      <c r="T91" s="462">
        <v>0</v>
      </c>
      <c r="U91" s="462">
        <v>0</v>
      </c>
      <c r="V91" s="462" t="s">
        <v>144</v>
      </c>
    </row>
    <row r="92" spans="1:22" x14ac:dyDescent="0.2">
      <c r="A92" s="406" t="s">
        <v>258</v>
      </c>
      <c r="B92" s="406" t="s">
        <v>259</v>
      </c>
      <c r="C92" s="406" t="s">
        <v>123</v>
      </c>
      <c r="D92" s="406" t="s">
        <v>302</v>
      </c>
      <c r="E92" s="406" t="s">
        <v>383</v>
      </c>
      <c r="F92" s="406">
        <v>1</v>
      </c>
      <c r="G92" s="406" t="s">
        <v>230</v>
      </c>
      <c r="H92" s="406" t="s">
        <v>143</v>
      </c>
      <c r="I92" s="406" t="s">
        <v>246</v>
      </c>
      <c r="J92" s="406" t="s">
        <v>314</v>
      </c>
      <c r="K92" s="406"/>
      <c r="L92" s="406"/>
      <c r="M92" s="406"/>
      <c r="N92" s="406"/>
      <c r="O92" s="406">
        <v>0</v>
      </c>
      <c r="P92" s="406">
        <v>0</v>
      </c>
      <c r="Q92" s="452">
        <v>1</v>
      </c>
      <c r="R92" s="462" t="s">
        <v>143</v>
      </c>
      <c r="S92" s="462" t="s">
        <v>136</v>
      </c>
      <c r="T92" s="462">
        <v>0</v>
      </c>
      <c r="U92" s="462">
        <v>0</v>
      </c>
      <c r="V92" s="462" t="s">
        <v>144</v>
      </c>
    </row>
    <row r="93" spans="1:22" x14ac:dyDescent="0.2">
      <c r="A93" s="406" t="s">
        <v>258</v>
      </c>
      <c r="B93" s="406" t="s">
        <v>259</v>
      </c>
      <c r="C93" s="406" t="s">
        <v>123</v>
      </c>
      <c r="D93" s="406" t="s">
        <v>302</v>
      </c>
      <c r="E93" s="406" t="s">
        <v>383</v>
      </c>
      <c r="F93" s="406">
        <v>1</v>
      </c>
      <c r="G93" s="406" t="s">
        <v>230</v>
      </c>
      <c r="H93" s="406" t="s">
        <v>143</v>
      </c>
      <c r="I93" s="406" t="s">
        <v>246</v>
      </c>
      <c r="J93" s="406" t="s">
        <v>307</v>
      </c>
      <c r="K93" s="406"/>
      <c r="L93" s="406"/>
      <c r="M93" s="406"/>
      <c r="N93" s="406"/>
      <c r="O93" s="406">
        <v>0</v>
      </c>
      <c r="P93" s="406">
        <v>0</v>
      </c>
      <c r="Q93" s="452">
        <v>1</v>
      </c>
      <c r="R93" s="462" t="s">
        <v>143</v>
      </c>
      <c r="S93" s="462" t="s">
        <v>137</v>
      </c>
      <c r="T93" s="462">
        <v>0</v>
      </c>
      <c r="U93" s="462">
        <v>0</v>
      </c>
      <c r="V93" s="462" t="s">
        <v>144</v>
      </c>
    </row>
    <row r="94" spans="1:22" x14ac:dyDescent="0.2">
      <c r="A94" s="406" t="s">
        <v>258</v>
      </c>
      <c r="B94" s="406" t="s">
        <v>259</v>
      </c>
      <c r="C94" s="406" t="s">
        <v>123</v>
      </c>
      <c r="D94" s="406" t="s">
        <v>303</v>
      </c>
      <c r="E94" s="406" t="s">
        <v>383</v>
      </c>
      <c r="F94" s="406">
        <v>1</v>
      </c>
      <c r="G94" s="406" t="s">
        <v>230</v>
      </c>
      <c r="H94" s="406" t="s">
        <v>143</v>
      </c>
      <c r="I94" s="406" t="s">
        <v>246</v>
      </c>
      <c r="J94" s="406" t="s">
        <v>314</v>
      </c>
      <c r="K94" s="406"/>
      <c r="L94" s="406"/>
      <c r="M94" s="406"/>
      <c r="N94" s="406"/>
      <c r="O94" s="406">
        <v>0</v>
      </c>
      <c r="P94" s="406">
        <v>0</v>
      </c>
      <c r="Q94" s="452">
        <v>1</v>
      </c>
      <c r="R94" s="462" t="s">
        <v>143</v>
      </c>
      <c r="S94" s="462" t="s">
        <v>138</v>
      </c>
      <c r="T94" s="462">
        <v>0</v>
      </c>
      <c r="U94" s="462">
        <v>0</v>
      </c>
      <c r="V94" s="462" t="s">
        <v>144</v>
      </c>
    </row>
    <row r="95" spans="1:22" x14ac:dyDescent="0.2">
      <c r="A95" s="406" t="s">
        <v>258</v>
      </c>
      <c r="B95" s="406" t="s">
        <v>259</v>
      </c>
      <c r="C95" s="406" t="s">
        <v>123</v>
      </c>
      <c r="D95" s="406" t="s">
        <v>303</v>
      </c>
      <c r="E95" s="406" t="s">
        <v>383</v>
      </c>
      <c r="F95" s="406">
        <v>1</v>
      </c>
      <c r="G95" s="406" t="s">
        <v>230</v>
      </c>
      <c r="H95" s="406" t="s">
        <v>143</v>
      </c>
      <c r="I95" s="406" t="s">
        <v>246</v>
      </c>
      <c r="J95" s="406" t="s">
        <v>307</v>
      </c>
      <c r="K95" s="406"/>
      <c r="L95" s="406"/>
      <c r="M95" s="406"/>
      <c r="N95" s="406"/>
      <c r="O95" s="406">
        <v>0</v>
      </c>
      <c r="P95" s="406">
        <v>0</v>
      </c>
      <c r="Q95" s="452">
        <v>1</v>
      </c>
      <c r="R95" s="462" t="s">
        <v>143</v>
      </c>
      <c r="S95" s="462" t="s">
        <v>139</v>
      </c>
      <c r="T95" s="462">
        <v>0</v>
      </c>
      <c r="U95" s="462">
        <v>0</v>
      </c>
      <c r="V95" s="462" t="s">
        <v>144</v>
      </c>
    </row>
    <row r="96" spans="1:22" x14ac:dyDescent="0.2">
      <c r="A96" s="406" t="s">
        <v>258</v>
      </c>
      <c r="B96" s="406" t="s">
        <v>259</v>
      </c>
      <c r="C96" s="406" t="s">
        <v>123</v>
      </c>
      <c r="D96" s="406" t="s">
        <v>304</v>
      </c>
      <c r="E96" s="406" t="s">
        <v>383</v>
      </c>
      <c r="F96" s="406">
        <v>1</v>
      </c>
      <c r="G96" s="406" t="s">
        <v>230</v>
      </c>
      <c r="H96" s="406" t="s">
        <v>143</v>
      </c>
      <c r="I96" s="406" t="s">
        <v>246</v>
      </c>
      <c r="J96" s="406" t="s">
        <v>314</v>
      </c>
      <c r="K96" s="406"/>
      <c r="L96" s="406"/>
      <c r="M96" s="406"/>
      <c r="N96" s="406"/>
      <c r="O96" s="406">
        <v>0</v>
      </c>
      <c r="P96" s="406">
        <v>0</v>
      </c>
      <c r="Q96" s="452">
        <v>1</v>
      </c>
      <c r="R96" s="462" t="s">
        <v>143</v>
      </c>
      <c r="S96" s="462" t="s">
        <v>140</v>
      </c>
      <c r="T96" s="462">
        <v>0</v>
      </c>
      <c r="U96" s="462">
        <v>0</v>
      </c>
      <c r="V96" s="462" t="s">
        <v>144</v>
      </c>
    </row>
    <row r="97" spans="1:22" x14ac:dyDescent="0.2">
      <c r="A97" s="406" t="s">
        <v>258</v>
      </c>
      <c r="B97" s="406" t="s">
        <v>259</v>
      </c>
      <c r="C97" s="406" t="s">
        <v>123</v>
      </c>
      <c r="D97" s="406" t="s">
        <v>304</v>
      </c>
      <c r="E97" s="406" t="s">
        <v>383</v>
      </c>
      <c r="F97" s="406">
        <v>1</v>
      </c>
      <c r="G97" s="406" t="s">
        <v>230</v>
      </c>
      <c r="H97" s="406" t="s">
        <v>143</v>
      </c>
      <c r="I97" s="406" t="s">
        <v>246</v>
      </c>
      <c r="J97" s="406" t="s">
        <v>307</v>
      </c>
      <c r="K97" s="406"/>
      <c r="L97" s="406"/>
      <c r="M97" s="406"/>
      <c r="N97" s="406"/>
      <c r="O97" s="406">
        <v>0</v>
      </c>
      <c r="P97" s="406">
        <v>0</v>
      </c>
      <c r="Q97" s="452">
        <v>1</v>
      </c>
      <c r="R97" s="462" t="s">
        <v>143</v>
      </c>
      <c r="S97" s="462" t="s">
        <v>141</v>
      </c>
      <c r="T97" s="462">
        <v>0</v>
      </c>
      <c r="U97" s="462">
        <v>0</v>
      </c>
      <c r="V97" s="462" t="s">
        <v>144</v>
      </c>
    </row>
    <row r="98" spans="1:22" x14ac:dyDescent="0.2">
      <c r="A98" s="406" t="s">
        <v>258</v>
      </c>
      <c r="B98" s="406" t="s">
        <v>259</v>
      </c>
      <c r="C98" s="406" t="s">
        <v>123</v>
      </c>
      <c r="D98" s="406" t="s">
        <v>73</v>
      </c>
      <c r="E98" s="406" t="s">
        <v>383</v>
      </c>
      <c r="F98" s="406">
        <v>2</v>
      </c>
      <c r="G98" s="406" t="s">
        <v>230</v>
      </c>
      <c r="H98" s="406" t="s">
        <v>145</v>
      </c>
      <c r="I98" s="406" t="s">
        <v>246</v>
      </c>
      <c r="J98" s="406" t="s">
        <v>314</v>
      </c>
      <c r="K98" s="406"/>
      <c r="L98" s="406"/>
      <c r="M98" s="406"/>
      <c r="N98" s="406"/>
      <c r="O98" s="406">
        <v>0</v>
      </c>
      <c r="P98" s="406">
        <v>0.5</v>
      </c>
      <c r="Q98" s="452">
        <v>2</v>
      </c>
      <c r="R98" s="462" t="s">
        <v>145</v>
      </c>
      <c r="S98" s="462" t="s">
        <v>132</v>
      </c>
      <c r="T98" s="462">
        <v>0</v>
      </c>
      <c r="U98" s="462">
        <v>0.5</v>
      </c>
      <c r="V98" s="462" t="s">
        <v>146</v>
      </c>
    </row>
    <row r="99" spans="1:22" x14ac:dyDescent="0.2">
      <c r="A99" s="406" t="s">
        <v>258</v>
      </c>
      <c r="B99" s="406" t="s">
        <v>259</v>
      </c>
      <c r="C99" s="406" t="s">
        <v>123</v>
      </c>
      <c r="D99" s="406" t="s">
        <v>73</v>
      </c>
      <c r="E99" s="406" t="s">
        <v>383</v>
      </c>
      <c r="F99" s="406">
        <v>2</v>
      </c>
      <c r="G99" s="406" t="s">
        <v>230</v>
      </c>
      <c r="H99" s="406" t="s">
        <v>145</v>
      </c>
      <c r="I99" s="406" t="s">
        <v>246</v>
      </c>
      <c r="J99" s="406" t="s">
        <v>307</v>
      </c>
      <c r="K99" s="406"/>
      <c r="L99" s="406"/>
      <c r="M99" s="406"/>
      <c r="N99" s="406"/>
      <c r="O99" s="406">
        <v>0</v>
      </c>
      <c r="P99" s="406">
        <v>0</v>
      </c>
      <c r="Q99" s="452">
        <v>2</v>
      </c>
      <c r="R99" s="462" t="s">
        <v>145</v>
      </c>
      <c r="S99" s="462" t="s">
        <v>133</v>
      </c>
      <c r="T99" s="462">
        <v>0</v>
      </c>
      <c r="U99" s="462">
        <v>0</v>
      </c>
      <c r="V99" s="462" t="s">
        <v>146</v>
      </c>
    </row>
    <row r="100" spans="1:22" x14ac:dyDescent="0.2">
      <c r="A100" s="406" t="s">
        <v>258</v>
      </c>
      <c r="B100" s="406" t="s">
        <v>259</v>
      </c>
      <c r="C100" s="406" t="s">
        <v>123</v>
      </c>
      <c r="D100" s="406" t="s">
        <v>301</v>
      </c>
      <c r="E100" s="406" t="s">
        <v>383</v>
      </c>
      <c r="F100" s="406">
        <v>2</v>
      </c>
      <c r="G100" s="406" t="s">
        <v>230</v>
      </c>
      <c r="H100" s="406" t="s">
        <v>145</v>
      </c>
      <c r="I100" s="406" t="s">
        <v>246</v>
      </c>
      <c r="J100" s="406" t="s">
        <v>314</v>
      </c>
      <c r="K100" s="406"/>
      <c r="L100" s="406"/>
      <c r="M100" s="406"/>
      <c r="N100" s="406"/>
      <c r="O100" s="406">
        <v>0</v>
      </c>
      <c r="P100" s="406">
        <v>0.5</v>
      </c>
      <c r="Q100" s="452">
        <v>2</v>
      </c>
      <c r="R100" s="462" t="s">
        <v>145</v>
      </c>
      <c r="S100" s="462" t="s">
        <v>134</v>
      </c>
      <c r="T100" s="462">
        <v>0</v>
      </c>
      <c r="U100" s="462">
        <v>0.5</v>
      </c>
      <c r="V100" s="462" t="s">
        <v>146</v>
      </c>
    </row>
    <row r="101" spans="1:22" x14ac:dyDescent="0.2">
      <c r="A101" s="406" t="s">
        <v>258</v>
      </c>
      <c r="B101" s="406" t="s">
        <v>259</v>
      </c>
      <c r="C101" s="406" t="s">
        <v>123</v>
      </c>
      <c r="D101" s="406" t="s">
        <v>301</v>
      </c>
      <c r="E101" s="406" t="s">
        <v>383</v>
      </c>
      <c r="F101" s="406">
        <v>2</v>
      </c>
      <c r="G101" s="406" t="s">
        <v>230</v>
      </c>
      <c r="H101" s="406" t="s">
        <v>145</v>
      </c>
      <c r="I101" s="406" t="s">
        <v>246</v>
      </c>
      <c r="J101" s="406" t="s">
        <v>307</v>
      </c>
      <c r="K101" s="406"/>
      <c r="L101" s="406"/>
      <c r="M101" s="406"/>
      <c r="N101" s="406"/>
      <c r="O101" s="406">
        <v>0</v>
      </c>
      <c r="P101" s="406">
        <v>0</v>
      </c>
      <c r="Q101" s="452">
        <v>2</v>
      </c>
      <c r="R101" s="462" t="s">
        <v>145</v>
      </c>
      <c r="S101" s="462" t="s">
        <v>135</v>
      </c>
      <c r="T101" s="462">
        <v>0</v>
      </c>
      <c r="U101" s="462">
        <v>0</v>
      </c>
      <c r="V101" s="462" t="s">
        <v>146</v>
      </c>
    </row>
    <row r="102" spans="1:22" x14ac:dyDescent="0.2">
      <c r="A102" s="406" t="s">
        <v>258</v>
      </c>
      <c r="B102" s="406" t="s">
        <v>259</v>
      </c>
      <c r="C102" s="406" t="s">
        <v>123</v>
      </c>
      <c r="D102" s="406" t="s">
        <v>302</v>
      </c>
      <c r="E102" s="406" t="s">
        <v>383</v>
      </c>
      <c r="F102" s="406">
        <v>2</v>
      </c>
      <c r="G102" s="406" t="s">
        <v>230</v>
      </c>
      <c r="H102" s="406" t="s">
        <v>145</v>
      </c>
      <c r="I102" s="406" t="s">
        <v>246</v>
      </c>
      <c r="J102" s="406" t="s">
        <v>314</v>
      </c>
      <c r="K102" s="406"/>
      <c r="L102" s="406"/>
      <c r="M102" s="406"/>
      <c r="N102" s="406"/>
      <c r="O102" s="406">
        <v>0</v>
      </c>
      <c r="P102" s="406">
        <v>0.5</v>
      </c>
      <c r="Q102" s="452">
        <v>2</v>
      </c>
      <c r="R102" s="462" t="s">
        <v>145</v>
      </c>
      <c r="S102" s="462" t="s">
        <v>136</v>
      </c>
      <c r="T102" s="462">
        <v>0</v>
      </c>
      <c r="U102" s="462">
        <v>0.5</v>
      </c>
      <c r="V102" s="462" t="s">
        <v>146</v>
      </c>
    </row>
    <row r="103" spans="1:22" x14ac:dyDescent="0.2">
      <c r="A103" s="406" t="s">
        <v>258</v>
      </c>
      <c r="B103" s="406" t="s">
        <v>259</v>
      </c>
      <c r="C103" s="406" t="s">
        <v>123</v>
      </c>
      <c r="D103" s="406" t="s">
        <v>302</v>
      </c>
      <c r="E103" s="406" t="s">
        <v>383</v>
      </c>
      <c r="F103" s="406">
        <v>2</v>
      </c>
      <c r="G103" s="406" t="s">
        <v>230</v>
      </c>
      <c r="H103" s="406" t="s">
        <v>145</v>
      </c>
      <c r="I103" s="406" t="s">
        <v>246</v>
      </c>
      <c r="J103" s="406" t="s">
        <v>307</v>
      </c>
      <c r="K103" s="406"/>
      <c r="L103" s="406"/>
      <c r="M103" s="406"/>
      <c r="N103" s="406"/>
      <c r="O103" s="406">
        <v>0</v>
      </c>
      <c r="P103" s="406">
        <v>0</v>
      </c>
      <c r="Q103" s="452">
        <v>2</v>
      </c>
      <c r="R103" s="462" t="s">
        <v>145</v>
      </c>
      <c r="S103" s="462" t="s">
        <v>137</v>
      </c>
      <c r="T103" s="462">
        <v>0</v>
      </c>
      <c r="U103" s="462">
        <v>0</v>
      </c>
      <c r="V103" s="462" t="s">
        <v>146</v>
      </c>
    </row>
    <row r="104" spans="1:22" x14ac:dyDescent="0.2">
      <c r="A104" s="406" t="s">
        <v>258</v>
      </c>
      <c r="B104" s="406" t="s">
        <v>259</v>
      </c>
      <c r="C104" s="406" t="s">
        <v>123</v>
      </c>
      <c r="D104" s="406" t="s">
        <v>303</v>
      </c>
      <c r="E104" s="406" t="s">
        <v>383</v>
      </c>
      <c r="F104" s="406">
        <v>2</v>
      </c>
      <c r="G104" s="406" t="s">
        <v>230</v>
      </c>
      <c r="H104" s="406" t="s">
        <v>145</v>
      </c>
      <c r="I104" s="406" t="s">
        <v>246</v>
      </c>
      <c r="J104" s="406" t="s">
        <v>314</v>
      </c>
      <c r="K104" s="406"/>
      <c r="L104" s="406"/>
      <c r="M104" s="406"/>
      <c r="N104" s="406"/>
      <c r="O104" s="406">
        <v>0</v>
      </c>
      <c r="P104" s="406">
        <v>0.5</v>
      </c>
      <c r="Q104" s="452">
        <v>2</v>
      </c>
      <c r="R104" s="462" t="s">
        <v>145</v>
      </c>
      <c r="S104" s="462" t="s">
        <v>138</v>
      </c>
      <c r="T104" s="462">
        <v>0</v>
      </c>
      <c r="U104" s="462">
        <v>0.5</v>
      </c>
      <c r="V104" s="462" t="s">
        <v>146</v>
      </c>
    </row>
    <row r="105" spans="1:22" x14ac:dyDescent="0.2">
      <c r="A105" s="406" t="s">
        <v>258</v>
      </c>
      <c r="B105" s="406" t="s">
        <v>259</v>
      </c>
      <c r="C105" s="406" t="s">
        <v>123</v>
      </c>
      <c r="D105" s="406" t="s">
        <v>303</v>
      </c>
      <c r="E105" s="406" t="s">
        <v>383</v>
      </c>
      <c r="F105" s="406">
        <v>2</v>
      </c>
      <c r="G105" s="406" t="s">
        <v>230</v>
      </c>
      <c r="H105" s="406" t="s">
        <v>145</v>
      </c>
      <c r="I105" s="406" t="s">
        <v>246</v>
      </c>
      <c r="J105" s="406" t="s">
        <v>307</v>
      </c>
      <c r="K105" s="406"/>
      <c r="L105" s="406"/>
      <c r="M105" s="406"/>
      <c r="N105" s="406"/>
      <c r="O105" s="406">
        <v>0</v>
      </c>
      <c r="P105" s="406">
        <v>0</v>
      </c>
      <c r="Q105" s="452">
        <v>2</v>
      </c>
      <c r="R105" s="462" t="s">
        <v>145</v>
      </c>
      <c r="S105" s="462" t="s">
        <v>139</v>
      </c>
      <c r="T105" s="462">
        <v>0</v>
      </c>
      <c r="U105" s="462">
        <v>0</v>
      </c>
      <c r="V105" s="462" t="s">
        <v>146</v>
      </c>
    </row>
    <row r="106" spans="1:22" x14ac:dyDescent="0.2">
      <c r="A106" s="406" t="s">
        <v>258</v>
      </c>
      <c r="B106" s="406" t="s">
        <v>259</v>
      </c>
      <c r="C106" s="406" t="s">
        <v>123</v>
      </c>
      <c r="D106" s="406" t="s">
        <v>304</v>
      </c>
      <c r="E106" s="406" t="s">
        <v>383</v>
      </c>
      <c r="F106" s="406">
        <v>2</v>
      </c>
      <c r="G106" s="406" t="s">
        <v>230</v>
      </c>
      <c r="H106" s="406" t="s">
        <v>145</v>
      </c>
      <c r="I106" s="406" t="s">
        <v>246</v>
      </c>
      <c r="J106" s="406" t="s">
        <v>314</v>
      </c>
      <c r="K106" s="406"/>
      <c r="L106" s="406"/>
      <c r="M106" s="406"/>
      <c r="N106" s="406"/>
      <c r="O106" s="406">
        <v>0</v>
      </c>
      <c r="P106" s="406">
        <v>0.5</v>
      </c>
      <c r="Q106" s="452">
        <v>2</v>
      </c>
      <c r="R106" s="462" t="s">
        <v>145</v>
      </c>
      <c r="S106" s="462" t="s">
        <v>140</v>
      </c>
      <c r="T106" s="462">
        <v>0</v>
      </c>
      <c r="U106" s="462">
        <v>0.5</v>
      </c>
      <c r="V106" s="462" t="s">
        <v>146</v>
      </c>
    </row>
    <row r="107" spans="1:22" x14ac:dyDescent="0.2">
      <c r="A107" s="406" t="s">
        <v>258</v>
      </c>
      <c r="B107" s="406" t="s">
        <v>259</v>
      </c>
      <c r="C107" s="406" t="s">
        <v>123</v>
      </c>
      <c r="D107" s="406" t="s">
        <v>304</v>
      </c>
      <c r="E107" s="406" t="s">
        <v>383</v>
      </c>
      <c r="F107" s="406">
        <v>2</v>
      </c>
      <c r="G107" s="406" t="s">
        <v>230</v>
      </c>
      <c r="H107" s="406" t="s">
        <v>145</v>
      </c>
      <c r="I107" s="406" t="s">
        <v>246</v>
      </c>
      <c r="J107" s="406" t="s">
        <v>307</v>
      </c>
      <c r="K107" s="406"/>
      <c r="L107" s="406"/>
      <c r="M107" s="406"/>
      <c r="N107" s="406"/>
      <c r="O107" s="406">
        <v>0</v>
      </c>
      <c r="P107" s="406">
        <v>0</v>
      </c>
      <c r="Q107" s="452">
        <v>2</v>
      </c>
      <c r="R107" s="462" t="s">
        <v>145</v>
      </c>
      <c r="S107" s="462" t="s">
        <v>141</v>
      </c>
      <c r="T107" s="462">
        <v>0</v>
      </c>
      <c r="U107" s="462">
        <v>0</v>
      </c>
      <c r="V107" s="462" t="s">
        <v>146</v>
      </c>
    </row>
    <row r="108" spans="1:22" x14ac:dyDescent="0.2">
      <c r="A108" s="406" t="s">
        <v>258</v>
      </c>
      <c r="B108" s="406" t="s">
        <v>259</v>
      </c>
      <c r="C108" s="406" t="s">
        <v>123</v>
      </c>
      <c r="D108" s="406" t="s">
        <v>73</v>
      </c>
      <c r="E108" s="406" t="s">
        <v>383</v>
      </c>
      <c r="F108" s="406">
        <v>3</v>
      </c>
      <c r="G108" s="406" t="s">
        <v>230</v>
      </c>
      <c r="H108" s="406" t="s">
        <v>147</v>
      </c>
      <c r="I108" s="406" t="s">
        <v>246</v>
      </c>
      <c r="J108" s="406" t="s">
        <v>314</v>
      </c>
      <c r="K108" s="406"/>
      <c r="L108" s="406"/>
      <c r="M108" s="406"/>
      <c r="N108" s="406"/>
      <c r="O108" s="406">
        <v>0</v>
      </c>
      <c r="P108" s="406">
        <v>0.7</v>
      </c>
      <c r="Q108" s="452">
        <v>3</v>
      </c>
      <c r="R108" s="462" t="s">
        <v>147</v>
      </c>
      <c r="S108" s="462" t="s">
        <v>132</v>
      </c>
      <c r="T108" s="462">
        <v>0</v>
      </c>
      <c r="U108" s="462">
        <v>0.7</v>
      </c>
      <c r="V108" s="462" t="s">
        <v>148</v>
      </c>
    </row>
    <row r="109" spans="1:22" x14ac:dyDescent="0.2">
      <c r="A109" s="406" t="s">
        <v>258</v>
      </c>
      <c r="B109" s="406" t="s">
        <v>259</v>
      </c>
      <c r="C109" s="406" t="s">
        <v>123</v>
      </c>
      <c r="D109" s="406" t="s">
        <v>73</v>
      </c>
      <c r="E109" s="406" t="s">
        <v>383</v>
      </c>
      <c r="F109" s="406">
        <v>3</v>
      </c>
      <c r="G109" s="406" t="s">
        <v>230</v>
      </c>
      <c r="H109" s="406" t="s">
        <v>147</v>
      </c>
      <c r="I109" s="406" t="s">
        <v>246</v>
      </c>
      <c r="J109" s="406" t="s">
        <v>307</v>
      </c>
      <c r="K109" s="406"/>
      <c r="L109" s="406"/>
      <c r="M109" s="406"/>
      <c r="N109" s="406"/>
      <c r="O109" s="406">
        <v>0</v>
      </c>
      <c r="P109" s="406">
        <v>0</v>
      </c>
      <c r="Q109" s="452">
        <v>3</v>
      </c>
      <c r="R109" s="462" t="s">
        <v>147</v>
      </c>
      <c r="S109" s="462" t="s">
        <v>133</v>
      </c>
      <c r="T109" s="462">
        <v>0</v>
      </c>
      <c r="U109" s="462">
        <v>0</v>
      </c>
      <c r="V109" s="462" t="s">
        <v>148</v>
      </c>
    </row>
    <row r="110" spans="1:22" x14ac:dyDescent="0.2">
      <c r="A110" s="406" t="s">
        <v>258</v>
      </c>
      <c r="B110" s="406" t="s">
        <v>259</v>
      </c>
      <c r="C110" s="406" t="s">
        <v>123</v>
      </c>
      <c r="D110" s="406" t="s">
        <v>301</v>
      </c>
      <c r="E110" s="406" t="s">
        <v>383</v>
      </c>
      <c r="F110" s="406">
        <v>3</v>
      </c>
      <c r="G110" s="406" t="s">
        <v>230</v>
      </c>
      <c r="H110" s="406" t="s">
        <v>147</v>
      </c>
      <c r="I110" s="406" t="s">
        <v>246</v>
      </c>
      <c r="J110" s="406" t="s">
        <v>314</v>
      </c>
      <c r="K110" s="406"/>
      <c r="L110" s="406"/>
      <c r="M110" s="406"/>
      <c r="N110" s="406"/>
      <c r="O110" s="406">
        <v>0</v>
      </c>
      <c r="P110" s="406">
        <v>0.4</v>
      </c>
      <c r="Q110" s="452">
        <v>3</v>
      </c>
      <c r="R110" s="462" t="s">
        <v>147</v>
      </c>
      <c r="S110" s="462" t="s">
        <v>134</v>
      </c>
      <c r="T110" s="462">
        <v>0</v>
      </c>
      <c r="U110" s="462">
        <v>0.4</v>
      </c>
      <c r="V110" s="462" t="s">
        <v>148</v>
      </c>
    </row>
    <row r="111" spans="1:22" x14ac:dyDescent="0.2">
      <c r="A111" s="406" t="s">
        <v>258</v>
      </c>
      <c r="B111" s="406" t="s">
        <v>259</v>
      </c>
      <c r="C111" s="406" t="s">
        <v>123</v>
      </c>
      <c r="D111" s="406" t="s">
        <v>301</v>
      </c>
      <c r="E111" s="406" t="s">
        <v>383</v>
      </c>
      <c r="F111" s="406">
        <v>3</v>
      </c>
      <c r="G111" s="406" t="s">
        <v>230</v>
      </c>
      <c r="H111" s="406" t="s">
        <v>147</v>
      </c>
      <c r="I111" s="406" t="s">
        <v>246</v>
      </c>
      <c r="J111" s="406" t="s">
        <v>307</v>
      </c>
      <c r="K111" s="406"/>
      <c r="L111" s="406"/>
      <c r="M111" s="406"/>
      <c r="N111" s="406"/>
      <c r="O111" s="406">
        <v>0</v>
      </c>
      <c r="P111" s="406">
        <v>0</v>
      </c>
      <c r="Q111" s="452">
        <v>3</v>
      </c>
      <c r="R111" s="462" t="s">
        <v>147</v>
      </c>
      <c r="S111" s="462" t="s">
        <v>135</v>
      </c>
      <c r="T111" s="462">
        <v>0</v>
      </c>
      <c r="U111" s="462">
        <v>0</v>
      </c>
      <c r="V111" s="462" t="s">
        <v>148</v>
      </c>
    </row>
    <row r="112" spans="1:22" x14ac:dyDescent="0.2">
      <c r="A112" s="406" t="s">
        <v>258</v>
      </c>
      <c r="B112" s="406" t="s">
        <v>259</v>
      </c>
      <c r="C112" s="406" t="s">
        <v>123</v>
      </c>
      <c r="D112" s="406" t="s">
        <v>302</v>
      </c>
      <c r="E112" s="406" t="s">
        <v>383</v>
      </c>
      <c r="F112" s="406">
        <v>3</v>
      </c>
      <c r="G112" s="406" t="s">
        <v>230</v>
      </c>
      <c r="H112" s="406" t="s">
        <v>147</v>
      </c>
      <c r="I112" s="406" t="s">
        <v>246</v>
      </c>
      <c r="J112" s="406" t="s">
        <v>314</v>
      </c>
      <c r="K112" s="406"/>
      <c r="L112" s="406"/>
      <c r="M112" s="406"/>
      <c r="N112" s="406"/>
      <c r="O112" s="406">
        <v>0</v>
      </c>
      <c r="P112" s="406">
        <v>0.2</v>
      </c>
      <c r="Q112" s="452">
        <v>3</v>
      </c>
      <c r="R112" s="462" t="s">
        <v>147</v>
      </c>
      <c r="S112" s="462" t="s">
        <v>136</v>
      </c>
      <c r="T112" s="462">
        <v>0</v>
      </c>
      <c r="U112" s="462">
        <v>0.2</v>
      </c>
      <c r="V112" s="462" t="s">
        <v>148</v>
      </c>
    </row>
    <row r="113" spans="1:22" x14ac:dyDescent="0.2">
      <c r="A113" s="406" t="s">
        <v>258</v>
      </c>
      <c r="B113" s="406" t="s">
        <v>259</v>
      </c>
      <c r="C113" s="406" t="s">
        <v>123</v>
      </c>
      <c r="D113" s="406" t="s">
        <v>302</v>
      </c>
      <c r="E113" s="406" t="s">
        <v>383</v>
      </c>
      <c r="F113" s="406">
        <v>3</v>
      </c>
      <c r="G113" s="406" t="s">
        <v>230</v>
      </c>
      <c r="H113" s="406" t="s">
        <v>147</v>
      </c>
      <c r="I113" s="406" t="s">
        <v>246</v>
      </c>
      <c r="J113" s="406" t="s">
        <v>307</v>
      </c>
      <c r="K113" s="406"/>
      <c r="L113" s="406"/>
      <c r="M113" s="406"/>
      <c r="N113" s="406"/>
      <c r="O113" s="406">
        <v>0</v>
      </c>
      <c r="P113" s="406">
        <v>0</v>
      </c>
      <c r="Q113" s="452">
        <v>3</v>
      </c>
      <c r="R113" s="462" t="s">
        <v>147</v>
      </c>
      <c r="S113" s="462" t="s">
        <v>137</v>
      </c>
      <c r="T113" s="462">
        <v>0</v>
      </c>
      <c r="U113" s="462">
        <v>0</v>
      </c>
      <c r="V113" s="462" t="s">
        <v>148</v>
      </c>
    </row>
    <row r="114" spans="1:22" x14ac:dyDescent="0.2">
      <c r="A114" s="406" t="s">
        <v>258</v>
      </c>
      <c r="B114" s="406" t="s">
        <v>259</v>
      </c>
      <c r="C114" s="406" t="s">
        <v>123</v>
      </c>
      <c r="D114" s="406" t="s">
        <v>303</v>
      </c>
      <c r="E114" s="406" t="s">
        <v>383</v>
      </c>
      <c r="F114" s="406">
        <v>3</v>
      </c>
      <c r="G114" s="406" t="s">
        <v>230</v>
      </c>
      <c r="H114" s="406" t="s">
        <v>147</v>
      </c>
      <c r="I114" s="406" t="s">
        <v>246</v>
      </c>
      <c r="J114" s="406" t="s">
        <v>314</v>
      </c>
      <c r="K114" s="406"/>
      <c r="L114" s="406"/>
      <c r="M114" s="406"/>
      <c r="N114" s="406"/>
      <c r="O114" s="406">
        <v>0</v>
      </c>
      <c r="P114" s="406">
        <v>0.2</v>
      </c>
      <c r="Q114" s="452">
        <v>3</v>
      </c>
      <c r="R114" s="462" t="s">
        <v>147</v>
      </c>
      <c r="S114" s="462" t="s">
        <v>138</v>
      </c>
      <c r="T114" s="462">
        <v>0</v>
      </c>
      <c r="U114" s="462">
        <v>0.2</v>
      </c>
      <c r="V114" s="462" t="s">
        <v>148</v>
      </c>
    </row>
    <row r="115" spans="1:22" x14ac:dyDescent="0.2">
      <c r="A115" s="406" t="s">
        <v>258</v>
      </c>
      <c r="B115" s="406" t="s">
        <v>259</v>
      </c>
      <c r="C115" s="406" t="s">
        <v>123</v>
      </c>
      <c r="D115" s="406" t="s">
        <v>303</v>
      </c>
      <c r="E115" s="406" t="s">
        <v>383</v>
      </c>
      <c r="F115" s="406">
        <v>3</v>
      </c>
      <c r="G115" s="406" t="s">
        <v>230</v>
      </c>
      <c r="H115" s="406" t="s">
        <v>147</v>
      </c>
      <c r="I115" s="406" t="s">
        <v>246</v>
      </c>
      <c r="J115" s="406" t="s">
        <v>307</v>
      </c>
      <c r="K115" s="406"/>
      <c r="L115" s="406"/>
      <c r="M115" s="406"/>
      <c r="N115" s="406"/>
      <c r="O115" s="406">
        <v>0</v>
      </c>
      <c r="P115" s="406">
        <v>0</v>
      </c>
      <c r="Q115" s="452">
        <v>3</v>
      </c>
      <c r="R115" s="462" t="s">
        <v>147</v>
      </c>
      <c r="S115" s="462" t="s">
        <v>139</v>
      </c>
      <c r="T115" s="462">
        <v>0</v>
      </c>
      <c r="U115" s="462">
        <v>0</v>
      </c>
      <c r="V115" s="462" t="s">
        <v>148</v>
      </c>
    </row>
    <row r="116" spans="1:22" x14ac:dyDescent="0.2">
      <c r="A116" s="406" t="s">
        <v>258</v>
      </c>
      <c r="B116" s="406" t="s">
        <v>259</v>
      </c>
      <c r="C116" s="406" t="s">
        <v>123</v>
      </c>
      <c r="D116" s="406" t="s">
        <v>304</v>
      </c>
      <c r="E116" s="406" t="s">
        <v>383</v>
      </c>
      <c r="F116" s="406">
        <v>3</v>
      </c>
      <c r="G116" s="406" t="s">
        <v>230</v>
      </c>
      <c r="H116" s="406" t="s">
        <v>147</v>
      </c>
      <c r="I116" s="406" t="s">
        <v>246</v>
      </c>
      <c r="J116" s="406" t="s">
        <v>314</v>
      </c>
      <c r="K116" s="406"/>
      <c r="L116" s="406"/>
      <c r="M116" s="406"/>
      <c r="N116" s="406"/>
      <c r="O116" s="406">
        <v>0</v>
      </c>
      <c r="P116" s="406">
        <v>0.2</v>
      </c>
      <c r="Q116" s="452">
        <v>3</v>
      </c>
      <c r="R116" s="462" t="s">
        <v>147</v>
      </c>
      <c r="S116" s="462" t="s">
        <v>140</v>
      </c>
      <c r="T116" s="462">
        <v>0</v>
      </c>
      <c r="U116" s="462">
        <v>0.2</v>
      </c>
      <c r="V116" s="462" t="s">
        <v>148</v>
      </c>
    </row>
    <row r="117" spans="1:22" x14ac:dyDescent="0.2">
      <c r="A117" s="406" t="s">
        <v>258</v>
      </c>
      <c r="B117" s="406" t="s">
        <v>259</v>
      </c>
      <c r="C117" s="406" t="s">
        <v>123</v>
      </c>
      <c r="D117" s="406" t="s">
        <v>304</v>
      </c>
      <c r="E117" s="406" t="s">
        <v>383</v>
      </c>
      <c r="F117" s="406">
        <v>3</v>
      </c>
      <c r="G117" s="406" t="s">
        <v>230</v>
      </c>
      <c r="H117" s="406" t="s">
        <v>147</v>
      </c>
      <c r="I117" s="406" t="s">
        <v>246</v>
      </c>
      <c r="J117" s="406" t="s">
        <v>307</v>
      </c>
      <c r="K117" s="406"/>
      <c r="L117" s="406"/>
      <c r="M117" s="406"/>
      <c r="N117" s="406"/>
      <c r="O117" s="406">
        <v>0</v>
      </c>
      <c r="P117" s="406">
        <v>0</v>
      </c>
      <c r="Q117" s="452">
        <v>3</v>
      </c>
      <c r="R117" s="462" t="s">
        <v>147</v>
      </c>
      <c r="S117" s="462" t="s">
        <v>141</v>
      </c>
      <c r="T117" s="462">
        <v>0</v>
      </c>
      <c r="U117" s="462">
        <v>0</v>
      </c>
      <c r="V117" s="462" t="s">
        <v>148</v>
      </c>
    </row>
    <row r="118" spans="1:22" x14ac:dyDescent="0.2">
      <c r="A118" s="406" t="s">
        <v>258</v>
      </c>
      <c r="B118" s="406" t="s">
        <v>259</v>
      </c>
      <c r="C118" s="406" t="s">
        <v>123</v>
      </c>
      <c r="D118" s="406" t="s">
        <v>73</v>
      </c>
      <c r="E118" s="406" t="s">
        <v>383</v>
      </c>
      <c r="F118" s="406">
        <v>4</v>
      </c>
      <c r="G118" s="406" t="s">
        <v>230</v>
      </c>
      <c r="H118" s="406" t="s">
        <v>149</v>
      </c>
      <c r="I118" s="406" t="s">
        <v>246</v>
      </c>
      <c r="J118" s="406" t="s">
        <v>314</v>
      </c>
      <c r="K118" s="406"/>
      <c r="L118" s="406"/>
      <c r="M118" s="406"/>
      <c r="N118" s="406"/>
      <c r="O118" s="406">
        <v>0</v>
      </c>
      <c r="P118" s="406">
        <v>0.45</v>
      </c>
      <c r="Q118" s="452">
        <v>4</v>
      </c>
      <c r="R118" s="462" t="s">
        <v>149</v>
      </c>
      <c r="S118" s="462" t="s">
        <v>132</v>
      </c>
      <c r="T118" s="462">
        <v>0</v>
      </c>
      <c r="U118" s="462">
        <v>0.45</v>
      </c>
      <c r="V118" s="462" t="s">
        <v>150</v>
      </c>
    </row>
    <row r="119" spans="1:22" x14ac:dyDescent="0.2">
      <c r="A119" s="406" t="s">
        <v>258</v>
      </c>
      <c r="B119" s="406" t="s">
        <v>259</v>
      </c>
      <c r="C119" s="406" t="s">
        <v>123</v>
      </c>
      <c r="D119" s="406" t="s">
        <v>73</v>
      </c>
      <c r="E119" s="406" t="s">
        <v>383</v>
      </c>
      <c r="F119" s="406">
        <v>4</v>
      </c>
      <c r="G119" s="406" t="s">
        <v>230</v>
      </c>
      <c r="H119" s="406" t="s">
        <v>149</v>
      </c>
      <c r="I119" s="406" t="s">
        <v>246</v>
      </c>
      <c r="J119" s="406" t="s">
        <v>307</v>
      </c>
      <c r="K119" s="406"/>
      <c r="L119" s="406"/>
      <c r="M119" s="406"/>
      <c r="N119" s="406"/>
      <c r="O119" s="406">
        <v>0</v>
      </c>
      <c r="P119" s="406">
        <v>0</v>
      </c>
      <c r="Q119" s="452">
        <v>4</v>
      </c>
      <c r="R119" s="462" t="s">
        <v>149</v>
      </c>
      <c r="S119" s="462" t="s">
        <v>133</v>
      </c>
      <c r="T119" s="462">
        <v>0</v>
      </c>
      <c r="U119" s="462">
        <v>0</v>
      </c>
      <c r="V119" s="462" t="s">
        <v>150</v>
      </c>
    </row>
    <row r="120" spans="1:22" x14ac:dyDescent="0.2">
      <c r="A120" s="406" t="s">
        <v>258</v>
      </c>
      <c r="B120" s="406" t="s">
        <v>259</v>
      </c>
      <c r="C120" s="406" t="s">
        <v>123</v>
      </c>
      <c r="D120" s="406" t="s">
        <v>301</v>
      </c>
      <c r="E120" s="406" t="s">
        <v>383</v>
      </c>
      <c r="F120" s="406">
        <v>4</v>
      </c>
      <c r="G120" s="406" t="s">
        <v>230</v>
      </c>
      <c r="H120" s="406" t="s">
        <v>149</v>
      </c>
      <c r="I120" s="406" t="s">
        <v>246</v>
      </c>
      <c r="J120" s="406" t="s">
        <v>314</v>
      </c>
      <c r="K120" s="406"/>
      <c r="L120" s="406"/>
      <c r="M120" s="406"/>
      <c r="N120" s="406"/>
      <c r="O120" s="406">
        <v>0</v>
      </c>
      <c r="P120" s="406">
        <v>0.25</v>
      </c>
      <c r="Q120" s="452">
        <v>4</v>
      </c>
      <c r="R120" s="462" t="s">
        <v>149</v>
      </c>
      <c r="S120" s="462" t="s">
        <v>134</v>
      </c>
      <c r="T120" s="462">
        <v>0</v>
      </c>
      <c r="U120" s="462">
        <v>0.25</v>
      </c>
      <c r="V120" s="462" t="s">
        <v>150</v>
      </c>
    </row>
    <row r="121" spans="1:22" x14ac:dyDescent="0.2">
      <c r="A121" s="406" t="s">
        <v>258</v>
      </c>
      <c r="B121" s="406" t="s">
        <v>259</v>
      </c>
      <c r="C121" s="406" t="s">
        <v>123</v>
      </c>
      <c r="D121" s="406" t="s">
        <v>301</v>
      </c>
      <c r="E121" s="406" t="s">
        <v>383</v>
      </c>
      <c r="F121" s="406">
        <v>4</v>
      </c>
      <c r="G121" s="406" t="s">
        <v>230</v>
      </c>
      <c r="H121" s="406" t="s">
        <v>149</v>
      </c>
      <c r="I121" s="406" t="s">
        <v>246</v>
      </c>
      <c r="J121" s="406" t="s">
        <v>307</v>
      </c>
      <c r="K121" s="406"/>
      <c r="L121" s="406"/>
      <c r="M121" s="406"/>
      <c r="N121" s="406"/>
      <c r="O121" s="406">
        <v>0</v>
      </c>
      <c r="P121" s="406">
        <v>0</v>
      </c>
      <c r="Q121" s="452">
        <v>4</v>
      </c>
      <c r="R121" s="462" t="s">
        <v>149</v>
      </c>
      <c r="S121" s="462" t="s">
        <v>135</v>
      </c>
      <c r="T121" s="462">
        <v>0</v>
      </c>
      <c r="U121" s="462">
        <v>0</v>
      </c>
      <c r="V121" s="462" t="s">
        <v>150</v>
      </c>
    </row>
    <row r="122" spans="1:22" x14ac:dyDescent="0.2">
      <c r="A122" s="406" t="s">
        <v>258</v>
      </c>
      <c r="B122" s="406" t="s">
        <v>259</v>
      </c>
      <c r="C122" s="406" t="s">
        <v>123</v>
      </c>
      <c r="D122" s="406" t="s">
        <v>302</v>
      </c>
      <c r="E122" s="406" t="s">
        <v>383</v>
      </c>
      <c r="F122" s="406">
        <v>4</v>
      </c>
      <c r="G122" s="406" t="s">
        <v>230</v>
      </c>
      <c r="H122" s="406" t="s">
        <v>149</v>
      </c>
      <c r="I122" s="406" t="s">
        <v>246</v>
      </c>
      <c r="J122" s="406" t="s">
        <v>314</v>
      </c>
      <c r="K122" s="406"/>
      <c r="L122" s="406"/>
      <c r="M122" s="406"/>
      <c r="N122" s="406"/>
      <c r="O122" s="406">
        <v>0</v>
      </c>
      <c r="P122" s="406">
        <v>0.25</v>
      </c>
      <c r="Q122" s="452">
        <v>4</v>
      </c>
      <c r="R122" s="462" t="s">
        <v>149</v>
      </c>
      <c r="S122" s="462" t="s">
        <v>136</v>
      </c>
      <c r="T122" s="462">
        <v>0</v>
      </c>
      <c r="U122" s="462">
        <v>0.25</v>
      </c>
      <c r="V122" s="462" t="s">
        <v>150</v>
      </c>
    </row>
    <row r="123" spans="1:22" x14ac:dyDescent="0.2">
      <c r="A123" s="406" t="s">
        <v>258</v>
      </c>
      <c r="B123" s="406" t="s">
        <v>259</v>
      </c>
      <c r="C123" s="406" t="s">
        <v>123</v>
      </c>
      <c r="D123" s="406" t="s">
        <v>302</v>
      </c>
      <c r="E123" s="406" t="s">
        <v>383</v>
      </c>
      <c r="F123" s="406">
        <v>4</v>
      </c>
      <c r="G123" s="406" t="s">
        <v>230</v>
      </c>
      <c r="H123" s="406" t="s">
        <v>149</v>
      </c>
      <c r="I123" s="406" t="s">
        <v>246</v>
      </c>
      <c r="J123" s="406" t="s">
        <v>307</v>
      </c>
      <c r="K123" s="406"/>
      <c r="L123" s="406"/>
      <c r="M123" s="406"/>
      <c r="N123" s="406"/>
      <c r="O123" s="406">
        <v>0</v>
      </c>
      <c r="P123" s="406">
        <v>0</v>
      </c>
      <c r="Q123" s="452">
        <v>4</v>
      </c>
      <c r="R123" s="462" t="s">
        <v>149</v>
      </c>
      <c r="S123" s="462" t="s">
        <v>137</v>
      </c>
      <c r="T123" s="462">
        <v>0</v>
      </c>
      <c r="U123" s="462">
        <v>0</v>
      </c>
      <c r="V123" s="462" t="s">
        <v>150</v>
      </c>
    </row>
    <row r="124" spans="1:22" x14ac:dyDescent="0.2">
      <c r="A124" s="406" t="s">
        <v>258</v>
      </c>
      <c r="B124" s="406" t="s">
        <v>259</v>
      </c>
      <c r="C124" s="406" t="s">
        <v>123</v>
      </c>
      <c r="D124" s="406" t="s">
        <v>303</v>
      </c>
      <c r="E124" s="406" t="s">
        <v>383</v>
      </c>
      <c r="F124" s="406">
        <v>4</v>
      </c>
      <c r="G124" s="406" t="s">
        <v>230</v>
      </c>
      <c r="H124" s="406" t="s">
        <v>149</v>
      </c>
      <c r="I124" s="406" t="s">
        <v>246</v>
      </c>
      <c r="J124" s="406" t="s">
        <v>314</v>
      </c>
      <c r="K124" s="406"/>
      <c r="L124" s="406"/>
      <c r="M124" s="406"/>
      <c r="N124" s="406"/>
      <c r="O124" s="406">
        <v>0</v>
      </c>
      <c r="P124" s="406">
        <v>0.25</v>
      </c>
      <c r="Q124" s="452">
        <v>4</v>
      </c>
      <c r="R124" s="462" t="s">
        <v>149</v>
      </c>
      <c r="S124" s="462" t="s">
        <v>138</v>
      </c>
      <c r="T124" s="462">
        <v>0</v>
      </c>
      <c r="U124" s="462">
        <v>0.25</v>
      </c>
      <c r="V124" s="462" t="s">
        <v>150</v>
      </c>
    </row>
    <row r="125" spans="1:22" x14ac:dyDescent="0.2">
      <c r="A125" s="406" t="s">
        <v>258</v>
      </c>
      <c r="B125" s="406" t="s">
        <v>259</v>
      </c>
      <c r="C125" s="406" t="s">
        <v>123</v>
      </c>
      <c r="D125" s="406" t="s">
        <v>303</v>
      </c>
      <c r="E125" s="406" t="s">
        <v>383</v>
      </c>
      <c r="F125" s="406">
        <v>4</v>
      </c>
      <c r="G125" s="406" t="s">
        <v>230</v>
      </c>
      <c r="H125" s="406" t="s">
        <v>149</v>
      </c>
      <c r="I125" s="406" t="s">
        <v>246</v>
      </c>
      <c r="J125" s="406" t="s">
        <v>307</v>
      </c>
      <c r="K125" s="406"/>
      <c r="L125" s="406"/>
      <c r="M125" s="406"/>
      <c r="N125" s="406"/>
      <c r="O125" s="406">
        <v>0</v>
      </c>
      <c r="P125" s="406">
        <v>0</v>
      </c>
      <c r="Q125" s="452">
        <v>4</v>
      </c>
      <c r="R125" s="462" t="s">
        <v>149</v>
      </c>
      <c r="S125" s="462" t="s">
        <v>139</v>
      </c>
      <c r="T125" s="462">
        <v>0</v>
      </c>
      <c r="U125" s="462">
        <v>0</v>
      </c>
      <c r="V125" s="462" t="s">
        <v>150</v>
      </c>
    </row>
    <row r="126" spans="1:22" x14ac:dyDescent="0.2">
      <c r="A126" s="406" t="s">
        <v>258</v>
      </c>
      <c r="B126" s="406" t="s">
        <v>259</v>
      </c>
      <c r="C126" s="406" t="s">
        <v>123</v>
      </c>
      <c r="D126" s="406" t="s">
        <v>304</v>
      </c>
      <c r="E126" s="406" t="s">
        <v>383</v>
      </c>
      <c r="F126" s="406">
        <v>4</v>
      </c>
      <c r="G126" s="406" t="s">
        <v>230</v>
      </c>
      <c r="H126" s="406" t="s">
        <v>149</v>
      </c>
      <c r="I126" s="406" t="s">
        <v>246</v>
      </c>
      <c r="J126" s="406" t="s">
        <v>314</v>
      </c>
      <c r="K126" s="406"/>
      <c r="L126" s="406"/>
      <c r="M126" s="406"/>
      <c r="N126" s="406"/>
      <c r="O126" s="406">
        <v>0</v>
      </c>
      <c r="P126" s="406">
        <v>0.25</v>
      </c>
      <c r="Q126" s="452">
        <v>4</v>
      </c>
      <c r="R126" s="462" t="s">
        <v>149</v>
      </c>
      <c r="S126" s="462" t="s">
        <v>140</v>
      </c>
      <c r="T126" s="462">
        <v>0</v>
      </c>
      <c r="U126" s="462">
        <v>0.25</v>
      </c>
      <c r="V126" s="462" t="s">
        <v>150</v>
      </c>
    </row>
    <row r="127" spans="1:22" x14ac:dyDescent="0.2">
      <c r="A127" s="406" t="s">
        <v>258</v>
      </c>
      <c r="B127" s="406" t="s">
        <v>259</v>
      </c>
      <c r="C127" s="406" t="s">
        <v>123</v>
      </c>
      <c r="D127" s="406" t="s">
        <v>304</v>
      </c>
      <c r="E127" s="406" t="s">
        <v>383</v>
      </c>
      <c r="F127" s="406">
        <v>4</v>
      </c>
      <c r="G127" s="406" t="s">
        <v>230</v>
      </c>
      <c r="H127" s="406" t="s">
        <v>149</v>
      </c>
      <c r="I127" s="406" t="s">
        <v>246</v>
      </c>
      <c r="J127" s="406" t="s">
        <v>307</v>
      </c>
      <c r="K127" s="406"/>
      <c r="L127" s="406"/>
      <c r="M127" s="406"/>
      <c r="N127" s="406"/>
      <c r="O127" s="406">
        <v>0</v>
      </c>
      <c r="P127" s="406">
        <v>0</v>
      </c>
      <c r="Q127" s="452">
        <v>4</v>
      </c>
      <c r="R127" s="462" t="s">
        <v>149</v>
      </c>
      <c r="S127" s="462" t="s">
        <v>141</v>
      </c>
      <c r="T127" s="462">
        <v>0</v>
      </c>
      <c r="U127" s="462">
        <v>0</v>
      </c>
      <c r="V127" s="462" t="s">
        <v>150</v>
      </c>
    </row>
    <row r="128" spans="1:22" x14ac:dyDescent="0.2">
      <c r="A128" s="406" t="s">
        <v>258</v>
      </c>
      <c r="B128" s="406" t="s">
        <v>259</v>
      </c>
      <c r="C128" s="406" t="s">
        <v>123</v>
      </c>
      <c r="D128" s="406" t="s">
        <v>73</v>
      </c>
      <c r="E128" s="406" t="s">
        <v>383</v>
      </c>
      <c r="F128" s="406">
        <v>5</v>
      </c>
      <c r="G128" s="406" t="s">
        <v>230</v>
      </c>
      <c r="H128" s="406" t="s">
        <v>151</v>
      </c>
      <c r="I128" s="406" t="s">
        <v>246</v>
      </c>
      <c r="J128" s="406" t="s">
        <v>314</v>
      </c>
      <c r="K128" s="406"/>
      <c r="L128" s="406"/>
      <c r="M128" s="406"/>
      <c r="N128" s="406"/>
      <c r="O128" s="406">
        <v>0</v>
      </c>
      <c r="P128" s="406">
        <v>0.2</v>
      </c>
      <c r="Q128" s="463">
        <v>5</v>
      </c>
      <c r="R128" s="464" t="s">
        <v>151</v>
      </c>
      <c r="S128" s="464" t="s">
        <v>132</v>
      </c>
      <c r="T128" s="464">
        <v>0</v>
      </c>
      <c r="U128" s="464">
        <v>0.2</v>
      </c>
      <c r="V128" s="464" t="s">
        <v>152</v>
      </c>
    </row>
    <row r="129" spans="1:22" x14ac:dyDescent="0.2">
      <c r="A129" s="406" t="s">
        <v>258</v>
      </c>
      <c r="B129" s="406" t="s">
        <v>259</v>
      </c>
      <c r="C129" s="406" t="s">
        <v>123</v>
      </c>
      <c r="D129" s="406" t="s">
        <v>73</v>
      </c>
      <c r="E129" s="406" t="s">
        <v>383</v>
      </c>
      <c r="F129" s="406">
        <v>5</v>
      </c>
      <c r="G129" s="406" t="s">
        <v>230</v>
      </c>
      <c r="H129" s="406" t="s">
        <v>151</v>
      </c>
      <c r="I129" s="406" t="s">
        <v>246</v>
      </c>
      <c r="J129" s="406" t="s">
        <v>307</v>
      </c>
      <c r="K129" s="406"/>
      <c r="L129" s="406"/>
      <c r="M129" s="406"/>
      <c r="N129" s="406"/>
      <c r="O129" s="406">
        <v>0</v>
      </c>
      <c r="P129" s="406">
        <v>0</v>
      </c>
      <c r="Q129" s="463">
        <v>5</v>
      </c>
      <c r="R129" s="464" t="s">
        <v>151</v>
      </c>
      <c r="S129" s="464" t="s">
        <v>133</v>
      </c>
      <c r="T129" s="464">
        <v>0</v>
      </c>
      <c r="U129" s="464">
        <v>0</v>
      </c>
      <c r="V129" s="464" t="s">
        <v>152</v>
      </c>
    </row>
    <row r="130" spans="1:22" x14ac:dyDescent="0.2">
      <c r="A130" s="406" t="s">
        <v>258</v>
      </c>
      <c r="B130" s="406" t="s">
        <v>259</v>
      </c>
      <c r="C130" s="406" t="s">
        <v>123</v>
      </c>
      <c r="D130" s="406" t="s">
        <v>301</v>
      </c>
      <c r="E130" s="406" t="s">
        <v>383</v>
      </c>
      <c r="F130" s="406">
        <v>5</v>
      </c>
      <c r="G130" s="406" t="s">
        <v>230</v>
      </c>
      <c r="H130" s="406" t="s">
        <v>151</v>
      </c>
      <c r="I130" s="406" t="s">
        <v>246</v>
      </c>
      <c r="J130" s="406" t="s">
        <v>314</v>
      </c>
      <c r="K130" s="406"/>
      <c r="L130" s="406"/>
      <c r="M130" s="406"/>
      <c r="N130" s="406"/>
      <c r="O130" s="406">
        <v>0</v>
      </c>
      <c r="P130" s="406">
        <v>0</v>
      </c>
      <c r="Q130" s="463">
        <v>5</v>
      </c>
      <c r="R130" s="464" t="s">
        <v>151</v>
      </c>
      <c r="S130" s="464" t="s">
        <v>134</v>
      </c>
      <c r="T130" s="464">
        <v>0</v>
      </c>
      <c r="U130" s="464">
        <v>0</v>
      </c>
      <c r="V130" s="464" t="s">
        <v>152</v>
      </c>
    </row>
    <row r="131" spans="1:22" x14ac:dyDescent="0.2">
      <c r="A131" s="406" t="s">
        <v>258</v>
      </c>
      <c r="B131" s="406" t="s">
        <v>259</v>
      </c>
      <c r="C131" s="406" t="s">
        <v>123</v>
      </c>
      <c r="D131" s="406" t="s">
        <v>301</v>
      </c>
      <c r="E131" s="406" t="s">
        <v>383</v>
      </c>
      <c r="F131" s="406">
        <v>5</v>
      </c>
      <c r="G131" s="406" t="s">
        <v>230</v>
      </c>
      <c r="H131" s="406" t="s">
        <v>151</v>
      </c>
      <c r="I131" s="406" t="s">
        <v>246</v>
      </c>
      <c r="J131" s="406" t="s">
        <v>307</v>
      </c>
      <c r="K131" s="406"/>
      <c r="L131" s="406"/>
      <c r="M131" s="406"/>
      <c r="N131" s="406"/>
      <c r="O131" s="406">
        <v>0</v>
      </c>
      <c r="P131" s="406">
        <v>0</v>
      </c>
      <c r="Q131" s="463">
        <v>5</v>
      </c>
      <c r="R131" s="464" t="s">
        <v>151</v>
      </c>
      <c r="S131" s="464" t="s">
        <v>135</v>
      </c>
      <c r="T131" s="464">
        <v>0</v>
      </c>
      <c r="U131" s="464">
        <v>0</v>
      </c>
      <c r="V131" s="464" t="s">
        <v>152</v>
      </c>
    </row>
    <row r="132" spans="1:22" x14ac:dyDescent="0.2">
      <c r="A132" s="406" t="s">
        <v>258</v>
      </c>
      <c r="B132" s="406" t="s">
        <v>259</v>
      </c>
      <c r="C132" s="406" t="s">
        <v>123</v>
      </c>
      <c r="D132" s="406" t="s">
        <v>302</v>
      </c>
      <c r="E132" s="406" t="s">
        <v>383</v>
      </c>
      <c r="F132" s="406">
        <v>5</v>
      </c>
      <c r="G132" s="406" t="s">
        <v>230</v>
      </c>
      <c r="H132" s="406" t="s">
        <v>151</v>
      </c>
      <c r="I132" s="406" t="s">
        <v>246</v>
      </c>
      <c r="J132" s="406" t="s">
        <v>314</v>
      </c>
      <c r="K132" s="406"/>
      <c r="L132" s="406"/>
      <c r="M132" s="406"/>
      <c r="N132" s="406"/>
      <c r="O132" s="406">
        <v>0</v>
      </c>
      <c r="P132" s="406">
        <v>0</v>
      </c>
      <c r="Q132" s="463">
        <v>5</v>
      </c>
      <c r="R132" s="464" t="s">
        <v>151</v>
      </c>
      <c r="S132" s="464" t="s">
        <v>136</v>
      </c>
      <c r="T132" s="464">
        <v>0</v>
      </c>
      <c r="U132" s="464">
        <v>0</v>
      </c>
      <c r="V132" s="464" t="s">
        <v>152</v>
      </c>
    </row>
    <row r="133" spans="1:22" x14ac:dyDescent="0.2">
      <c r="A133" s="406" t="s">
        <v>258</v>
      </c>
      <c r="B133" s="406" t="s">
        <v>259</v>
      </c>
      <c r="C133" s="406" t="s">
        <v>123</v>
      </c>
      <c r="D133" s="406" t="s">
        <v>302</v>
      </c>
      <c r="E133" s="406" t="s">
        <v>383</v>
      </c>
      <c r="F133" s="406">
        <v>5</v>
      </c>
      <c r="G133" s="406" t="s">
        <v>230</v>
      </c>
      <c r="H133" s="406" t="s">
        <v>151</v>
      </c>
      <c r="I133" s="406" t="s">
        <v>246</v>
      </c>
      <c r="J133" s="406" t="s">
        <v>307</v>
      </c>
      <c r="K133" s="406"/>
      <c r="L133" s="406"/>
      <c r="M133" s="406"/>
      <c r="N133" s="406"/>
      <c r="O133" s="406">
        <v>0</v>
      </c>
      <c r="P133" s="406">
        <v>0</v>
      </c>
      <c r="Q133" s="463">
        <v>5</v>
      </c>
      <c r="R133" s="464" t="s">
        <v>151</v>
      </c>
      <c r="S133" s="464" t="s">
        <v>137</v>
      </c>
      <c r="T133" s="464">
        <v>0</v>
      </c>
      <c r="U133" s="464">
        <v>0</v>
      </c>
      <c r="V133" s="464" t="s">
        <v>152</v>
      </c>
    </row>
    <row r="134" spans="1:22" x14ac:dyDescent="0.2">
      <c r="A134" s="406" t="s">
        <v>258</v>
      </c>
      <c r="B134" s="406" t="s">
        <v>259</v>
      </c>
      <c r="C134" s="406" t="s">
        <v>123</v>
      </c>
      <c r="D134" s="406" t="s">
        <v>303</v>
      </c>
      <c r="E134" s="406" t="s">
        <v>383</v>
      </c>
      <c r="F134" s="406">
        <v>5</v>
      </c>
      <c r="G134" s="406" t="s">
        <v>230</v>
      </c>
      <c r="H134" s="406" t="s">
        <v>151</v>
      </c>
      <c r="I134" s="406" t="s">
        <v>246</v>
      </c>
      <c r="J134" s="406" t="s">
        <v>314</v>
      </c>
      <c r="K134" s="406"/>
      <c r="L134" s="406"/>
      <c r="M134" s="406"/>
      <c r="N134" s="406"/>
      <c r="O134" s="406">
        <v>0</v>
      </c>
      <c r="P134" s="406">
        <v>0</v>
      </c>
      <c r="Q134" s="463">
        <v>5</v>
      </c>
      <c r="R134" s="464" t="s">
        <v>151</v>
      </c>
      <c r="S134" s="464" t="s">
        <v>138</v>
      </c>
      <c r="T134" s="464">
        <v>0</v>
      </c>
      <c r="U134" s="464">
        <v>0</v>
      </c>
      <c r="V134" s="464" t="s">
        <v>152</v>
      </c>
    </row>
    <row r="135" spans="1:22" x14ac:dyDescent="0.2">
      <c r="A135" s="406" t="s">
        <v>258</v>
      </c>
      <c r="B135" s="406" t="s">
        <v>259</v>
      </c>
      <c r="C135" s="406" t="s">
        <v>123</v>
      </c>
      <c r="D135" s="406" t="s">
        <v>303</v>
      </c>
      <c r="E135" s="406" t="s">
        <v>383</v>
      </c>
      <c r="F135" s="406">
        <v>5</v>
      </c>
      <c r="G135" s="406" t="s">
        <v>230</v>
      </c>
      <c r="H135" s="406" t="s">
        <v>151</v>
      </c>
      <c r="I135" s="406" t="s">
        <v>246</v>
      </c>
      <c r="J135" s="406" t="s">
        <v>307</v>
      </c>
      <c r="K135" s="406"/>
      <c r="L135" s="406"/>
      <c r="M135" s="406"/>
      <c r="N135" s="406"/>
      <c r="O135" s="406">
        <v>0</v>
      </c>
      <c r="P135" s="406">
        <v>0</v>
      </c>
      <c r="Q135" s="463">
        <v>5</v>
      </c>
      <c r="R135" s="464" t="s">
        <v>151</v>
      </c>
      <c r="S135" s="464" t="s">
        <v>139</v>
      </c>
      <c r="T135" s="464">
        <v>0</v>
      </c>
      <c r="U135" s="464">
        <v>0</v>
      </c>
      <c r="V135" s="464" t="s">
        <v>152</v>
      </c>
    </row>
    <row r="136" spans="1:22" x14ac:dyDescent="0.2">
      <c r="A136" s="406" t="s">
        <v>258</v>
      </c>
      <c r="B136" s="406" t="s">
        <v>259</v>
      </c>
      <c r="C136" s="406" t="s">
        <v>123</v>
      </c>
      <c r="D136" s="406" t="s">
        <v>304</v>
      </c>
      <c r="E136" s="406" t="s">
        <v>383</v>
      </c>
      <c r="F136" s="406">
        <v>5</v>
      </c>
      <c r="G136" s="406" t="s">
        <v>230</v>
      </c>
      <c r="H136" s="406" t="s">
        <v>151</v>
      </c>
      <c r="I136" s="406" t="s">
        <v>246</v>
      </c>
      <c r="J136" s="406" t="s">
        <v>314</v>
      </c>
      <c r="K136" s="406"/>
      <c r="L136" s="406"/>
      <c r="M136" s="406"/>
      <c r="N136" s="406"/>
      <c r="O136" s="406">
        <v>0</v>
      </c>
      <c r="P136" s="406">
        <v>0</v>
      </c>
      <c r="Q136" s="463">
        <v>5</v>
      </c>
      <c r="R136" s="464" t="s">
        <v>151</v>
      </c>
      <c r="S136" s="464" t="s">
        <v>140</v>
      </c>
      <c r="T136" s="464">
        <v>0</v>
      </c>
      <c r="U136" s="464">
        <v>0</v>
      </c>
      <c r="V136" s="464" t="s">
        <v>152</v>
      </c>
    </row>
    <row r="137" spans="1:22" x14ac:dyDescent="0.2">
      <c r="A137" s="406" t="s">
        <v>258</v>
      </c>
      <c r="B137" s="406" t="s">
        <v>259</v>
      </c>
      <c r="C137" s="406" t="s">
        <v>123</v>
      </c>
      <c r="D137" s="406" t="s">
        <v>304</v>
      </c>
      <c r="E137" s="406" t="s">
        <v>383</v>
      </c>
      <c r="F137" s="406">
        <v>5</v>
      </c>
      <c r="G137" s="406" t="s">
        <v>230</v>
      </c>
      <c r="H137" s="406" t="s">
        <v>151</v>
      </c>
      <c r="I137" s="406" t="s">
        <v>246</v>
      </c>
      <c r="J137" s="406" t="s">
        <v>307</v>
      </c>
      <c r="K137" s="406"/>
      <c r="L137" s="406"/>
      <c r="M137" s="406"/>
      <c r="N137" s="406"/>
      <c r="O137" s="406">
        <v>0</v>
      </c>
      <c r="P137" s="406">
        <v>0</v>
      </c>
      <c r="Q137" s="463">
        <v>5</v>
      </c>
      <c r="R137" s="464" t="s">
        <v>151</v>
      </c>
      <c r="S137" s="464" t="s">
        <v>141</v>
      </c>
      <c r="T137" s="464">
        <v>0</v>
      </c>
      <c r="U137" s="464">
        <v>0</v>
      </c>
      <c r="V137" s="464" t="s">
        <v>152</v>
      </c>
    </row>
    <row r="138" spans="1:22" x14ac:dyDescent="0.2">
      <c r="A138" s="406" t="s">
        <v>258</v>
      </c>
      <c r="B138" s="406" t="s">
        <v>259</v>
      </c>
      <c r="C138" s="406" t="s">
        <v>123</v>
      </c>
      <c r="D138" s="406" t="s">
        <v>73</v>
      </c>
      <c r="E138" s="406" t="s">
        <v>383</v>
      </c>
      <c r="F138" s="406">
        <v>6</v>
      </c>
      <c r="G138" s="406" t="s">
        <v>230</v>
      </c>
      <c r="H138" s="406" t="s">
        <v>153</v>
      </c>
      <c r="I138" s="406" t="s">
        <v>246</v>
      </c>
      <c r="J138" s="406" t="s">
        <v>314</v>
      </c>
      <c r="K138" s="406"/>
      <c r="L138" s="406"/>
      <c r="M138" s="406"/>
      <c r="N138" s="406"/>
      <c r="O138" s="406">
        <v>0</v>
      </c>
      <c r="P138" s="406">
        <v>0.4</v>
      </c>
      <c r="Q138" s="463">
        <v>6</v>
      </c>
      <c r="R138" s="464" t="s">
        <v>153</v>
      </c>
      <c r="S138" s="464" t="s">
        <v>132</v>
      </c>
      <c r="T138" s="464">
        <v>0</v>
      </c>
      <c r="U138" s="464">
        <v>0.4</v>
      </c>
      <c r="V138" s="464" t="s">
        <v>154</v>
      </c>
    </row>
    <row r="139" spans="1:22" x14ac:dyDescent="0.2">
      <c r="A139" s="406" t="s">
        <v>258</v>
      </c>
      <c r="B139" s="406" t="s">
        <v>259</v>
      </c>
      <c r="C139" s="406" t="s">
        <v>123</v>
      </c>
      <c r="D139" s="406" t="s">
        <v>73</v>
      </c>
      <c r="E139" s="406" t="s">
        <v>383</v>
      </c>
      <c r="F139" s="406">
        <v>6</v>
      </c>
      <c r="G139" s="406" t="s">
        <v>230</v>
      </c>
      <c r="H139" s="406" t="s">
        <v>153</v>
      </c>
      <c r="I139" s="406" t="s">
        <v>246</v>
      </c>
      <c r="J139" s="406" t="s">
        <v>307</v>
      </c>
      <c r="K139" s="406"/>
      <c r="L139" s="406"/>
      <c r="M139" s="406"/>
      <c r="N139" s="406"/>
      <c r="O139" s="406">
        <v>0</v>
      </c>
      <c r="P139" s="406">
        <v>0</v>
      </c>
      <c r="Q139" s="463">
        <v>6</v>
      </c>
      <c r="R139" s="464" t="s">
        <v>153</v>
      </c>
      <c r="S139" s="464" t="s">
        <v>133</v>
      </c>
      <c r="T139" s="464">
        <v>0</v>
      </c>
      <c r="U139" s="464">
        <v>0</v>
      </c>
      <c r="V139" s="464" t="s">
        <v>154</v>
      </c>
    </row>
    <row r="140" spans="1:22" x14ac:dyDescent="0.2">
      <c r="A140" s="406" t="s">
        <v>258</v>
      </c>
      <c r="B140" s="406" t="s">
        <v>259</v>
      </c>
      <c r="C140" s="406" t="s">
        <v>123</v>
      </c>
      <c r="D140" s="406" t="s">
        <v>301</v>
      </c>
      <c r="E140" s="406" t="s">
        <v>383</v>
      </c>
      <c r="F140" s="406">
        <v>6</v>
      </c>
      <c r="G140" s="406" t="s">
        <v>230</v>
      </c>
      <c r="H140" s="406" t="s">
        <v>153</v>
      </c>
      <c r="I140" s="406" t="s">
        <v>246</v>
      </c>
      <c r="J140" s="406" t="s">
        <v>314</v>
      </c>
      <c r="K140" s="406"/>
      <c r="L140" s="406"/>
      <c r="M140" s="406"/>
      <c r="N140" s="406"/>
      <c r="O140" s="406">
        <v>0</v>
      </c>
      <c r="P140" s="406">
        <v>0</v>
      </c>
      <c r="Q140" s="463">
        <v>6</v>
      </c>
      <c r="R140" s="464" t="s">
        <v>153</v>
      </c>
      <c r="S140" s="464" t="s">
        <v>134</v>
      </c>
      <c r="T140" s="464">
        <v>0</v>
      </c>
      <c r="U140" s="464">
        <v>0</v>
      </c>
      <c r="V140" s="464" t="s">
        <v>154</v>
      </c>
    </row>
    <row r="141" spans="1:22" x14ac:dyDescent="0.2">
      <c r="A141" s="406" t="s">
        <v>258</v>
      </c>
      <c r="B141" s="406" t="s">
        <v>259</v>
      </c>
      <c r="C141" s="406" t="s">
        <v>123</v>
      </c>
      <c r="D141" s="406" t="s">
        <v>301</v>
      </c>
      <c r="E141" s="406" t="s">
        <v>383</v>
      </c>
      <c r="F141" s="406">
        <v>6</v>
      </c>
      <c r="G141" s="406" t="s">
        <v>230</v>
      </c>
      <c r="H141" s="406" t="s">
        <v>153</v>
      </c>
      <c r="I141" s="406" t="s">
        <v>246</v>
      </c>
      <c r="J141" s="406" t="s">
        <v>307</v>
      </c>
      <c r="K141" s="406"/>
      <c r="L141" s="406"/>
      <c r="M141" s="406"/>
      <c r="N141" s="406"/>
      <c r="O141" s="406">
        <v>0</v>
      </c>
      <c r="P141" s="406">
        <v>0</v>
      </c>
      <c r="Q141" s="463">
        <v>6</v>
      </c>
      <c r="R141" s="464" t="s">
        <v>153</v>
      </c>
      <c r="S141" s="464" t="s">
        <v>135</v>
      </c>
      <c r="T141" s="464">
        <v>0</v>
      </c>
      <c r="U141" s="464">
        <v>0</v>
      </c>
      <c r="V141" s="464" t="s">
        <v>154</v>
      </c>
    </row>
    <row r="142" spans="1:22" x14ac:dyDescent="0.2">
      <c r="A142" s="406" t="s">
        <v>258</v>
      </c>
      <c r="B142" s="406" t="s">
        <v>259</v>
      </c>
      <c r="C142" s="406" t="s">
        <v>123</v>
      </c>
      <c r="D142" s="406" t="s">
        <v>302</v>
      </c>
      <c r="E142" s="406" t="s">
        <v>383</v>
      </c>
      <c r="F142" s="406">
        <v>6</v>
      </c>
      <c r="G142" s="406" t="s">
        <v>230</v>
      </c>
      <c r="H142" s="406" t="s">
        <v>153</v>
      </c>
      <c r="I142" s="406" t="s">
        <v>246</v>
      </c>
      <c r="J142" s="406" t="s">
        <v>314</v>
      </c>
      <c r="K142" s="406"/>
      <c r="L142" s="406"/>
      <c r="M142" s="406"/>
      <c r="N142" s="406"/>
      <c r="O142" s="406">
        <v>0</v>
      </c>
      <c r="P142" s="406">
        <v>0</v>
      </c>
      <c r="Q142" s="463">
        <v>6</v>
      </c>
      <c r="R142" s="464" t="s">
        <v>153</v>
      </c>
      <c r="S142" s="464" t="s">
        <v>136</v>
      </c>
      <c r="T142" s="464">
        <v>0</v>
      </c>
      <c r="U142" s="464">
        <v>0</v>
      </c>
      <c r="V142" s="464" t="s">
        <v>154</v>
      </c>
    </row>
    <row r="143" spans="1:22" x14ac:dyDescent="0.2">
      <c r="A143" s="406" t="s">
        <v>258</v>
      </c>
      <c r="B143" s="406" t="s">
        <v>259</v>
      </c>
      <c r="C143" s="406" t="s">
        <v>123</v>
      </c>
      <c r="D143" s="406" t="s">
        <v>302</v>
      </c>
      <c r="E143" s="406" t="s">
        <v>383</v>
      </c>
      <c r="F143" s="406">
        <v>6</v>
      </c>
      <c r="G143" s="406" t="s">
        <v>230</v>
      </c>
      <c r="H143" s="406" t="s">
        <v>153</v>
      </c>
      <c r="I143" s="406" t="s">
        <v>246</v>
      </c>
      <c r="J143" s="406" t="s">
        <v>307</v>
      </c>
      <c r="K143" s="406"/>
      <c r="L143" s="406"/>
      <c r="M143" s="406"/>
      <c r="N143" s="406"/>
      <c r="O143" s="406">
        <v>0</v>
      </c>
      <c r="P143" s="406">
        <v>0</v>
      </c>
      <c r="Q143" s="463">
        <v>6</v>
      </c>
      <c r="R143" s="464" t="s">
        <v>153</v>
      </c>
      <c r="S143" s="464" t="s">
        <v>137</v>
      </c>
      <c r="T143" s="464">
        <v>0</v>
      </c>
      <c r="U143" s="464">
        <v>0</v>
      </c>
      <c r="V143" s="464" t="s">
        <v>154</v>
      </c>
    </row>
    <row r="144" spans="1:22" x14ac:dyDescent="0.2">
      <c r="A144" s="406" t="s">
        <v>258</v>
      </c>
      <c r="B144" s="406" t="s">
        <v>259</v>
      </c>
      <c r="C144" s="406" t="s">
        <v>123</v>
      </c>
      <c r="D144" s="406" t="s">
        <v>303</v>
      </c>
      <c r="E144" s="406" t="s">
        <v>383</v>
      </c>
      <c r="F144" s="406">
        <v>6</v>
      </c>
      <c r="G144" s="406" t="s">
        <v>230</v>
      </c>
      <c r="H144" s="406" t="s">
        <v>153</v>
      </c>
      <c r="I144" s="406" t="s">
        <v>246</v>
      </c>
      <c r="J144" s="406" t="s">
        <v>314</v>
      </c>
      <c r="K144" s="406"/>
      <c r="L144" s="406"/>
      <c r="M144" s="406"/>
      <c r="N144" s="406"/>
      <c r="O144" s="406">
        <v>0</v>
      </c>
      <c r="P144" s="406">
        <v>0</v>
      </c>
      <c r="Q144" s="463">
        <v>6</v>
      </c>
      <c r="R144" s="464" t="s">
        <v>153</v>
      </c>
      <c r="S144" s="464" t="s">
        <v>138</v>
      </c>
      <c r="T144" s="464">
        <v>0</v>
      </c>
      <c r="U144" s="464">
        <v>0</v>
      </c>
      <c r="V144" s="464" t="s">
        <v>154</v>
      </c>
    </row>
    <row r="145" spans="1:22" x14ac:dyDescent="0.2">
      <c r="A145" s="406" t="s">
        <v>258</v>
      </c>
      <c r="B145" s="406" t="s">
        <v>259</v>
      </c>
      <c r="C145" s="406" t="s">
        <v>123</v>
      </c>
      <c r="D145" s="406" t="s">
        <v>303</v>
      </c>
      <c r="E145" s="406" t="s">
        <v>383</v>
      </c>
      <c r="F145" s="406">
        <v>6</v>
      </c>
      <c r="G145" s="406" t="s">
        <v>230</v>
      </c>
      <c r="H145" s="406" t="s">
        <v>153</v>
      </c>
      <c r="I145" s="406" t="s">
        <v>246</v>
      </c>
      <c r="J145" s="406" t="s">
        <v>307</v>
      </c>
      <c r="K145" s="406"/>
      <c r="L145" s="406"/>
      <c r="M145" s="406"/>
      <c r="N145" s="406"/>
      <c r="O145" s="406">
        <v>0</v>
      </c>
      <c r="P145" s="406">
        <v>0</v>
      </c>
      <c r="Q145" s="463">
        <v>6</v>
      </c>
      <c r="R145" s="464" t="s">
        <v>153</v>
      </c>
      <c r="S145" s="464" t="s">
        <v>139</v>
      </c>
      <c r="T145" s="464">
        <v>0</v>
      </c>
      <c r="U145" s="464">
        <v>0</v>
      </c>
      <c r="V145" s="464" t="s">
        <v>154</v>
      </c>
    </row>
    <row r="146" spans="1:22" x14ac:dyDescent="0.2">
      <c r="A146" s="406" t="s">
        <v>258</v>
      </c>
      <c r="B146" s="406" t="s">
        <v>259</v>
      </c>
      <c r="C146" s="406" t="s">
        <v>123</v>
      </c>
      <c r="D146" s="406" t="s">
        <v>304</v>
      </c>
      <c r="E146" s="406" t="s">
        <v>383</v>
      </c>
      <c r="F146" s="406">
        <v>6</v>
      </c>
      <c r="G146" s="406" t="s">
        <v>230</v>
      </c>
      <c r="H146" s="406" t="s">
        <v>153</v>
      </c>
      <c r="I146" s="406" t="s">
        <v>246</v>
      </c>
      <c r="J146" s="406" t="s">
        <v>314</v>
      </c>
      <c r="K146" s="406"/>
      <c r="L146" s="406"/>
      <c r="M146" s="406"/>
      <c r="N146" s="406"/>
      <c r="O146" s="406">
        <v>0</v>
      </c>
      <c r="P146" s="406">
        <v>0</v>
      </c>
      <c r="Q146" s="463">
        <v>6</v>
      </c>
      <c r="R146" s="464" t="s">
        <v>153</v>
      </c>
      <c r="S146" s="464" t="s">
        <v>140</v>
      </c>
      <c r="T146" s="464">
        <v>0</v>
      </c>
      <c r="U146" s="464">
        <v>0</v>
      </c>
      <c r="V146" s="464" t="s">
        <v>154</v>
      </c>
    </row>
    <row r="147" spans="1:22" x14ac:dyDescent="0.2">
      <c r="A147" s="406" t="s">
        <v>258</v>
      </c>
      <c r="B147" s="406" t="s">
        <v>259</v>
      </c>
      <c r="C147" s="406" t="s">
        <v>123</v>
      </c>
      <c r="D147" s="406" t="s">
        <v>304</v>
      </c>
      <c r="E147" s="406" t="s">
        <v>383</v>
      </c>
      <c r="F147" s="406">
        <v>6</v>
      </c>
      <c r="G147" s="406" t="s">
        <v>230</v>
      </c>
      <c r="H147" s="406" t="s">
        <v>153</v>
      </c>
      <c r="I147" s="406" t="s">
        <v>246</v>
      </c>
      <c r="J147" s="406" t="s">
        <v>307</v>
      </c>
      <c r="K147" s="406"/>
      <c r="L147" s="406"/>
      <c r="M147" s="406"/>
      <c r="N147" s="406"/>
      <c r="O147" s="406">
        <v>0</v>
      </c>
      <c r="P147" s="406">
        <v>0</v>
      </c>
      <c r="Q147" s="463">
        <v>6</v>
      </c>
      <c r="R147" s="464" t="s">
        <v>153</v>
      </c>
      <c r="S147" s="464" t="s">
        <v>141</v>
      </c>
      <c r="T147" s="464">
        <v>0</v>
      </c>
      <c r="U147" s="464">
        <v>0</v>
      </c>
      <c r="V147" s="464" t="s">
        <v>154</v>
      </c>
    </row>
    <row r="148" spans="1:22" x14ac:dyDescent="0.2">
      <c r="A148" s="406" t="s">
        <v>258</v>
      </c>
      <c r="B148" s="406" t="s">
        <v>259</v>
      </c>
      <c r="C148" s="406" t="s">
        <v>123</v>
      </c>
      <c r="D148" s="406" t="s">
        <v>73</v>
      </c>
      <c r="E148" s="406" t="s">
        <v>383</v>
      </c>
      <c r="F148" s="406">
        <v>7</v>
      </c>
      <c r="G148" s="406" t="s">
        <v>230</v>
      </c>
      <c r="H148" s="406" t="s">
        <v>84</v>
      </c>
      <c r="I148" s="406" t="s">
        <v>246</v>
      </c>
      <c r="J148" s="406" t="s">
        <v>314</v>
      </c>
      <c r="K148" s="406"/>
      <c r="L148" s="406"/>
      <c r="M148" s="406"/>
      <c r="N148" s="406"/>
      <c r="O148" s="406">
        <v>0</v>
      </c>
      <c r="P148" s="406">
        <v>0.25</v>
      </c>
      <c r="Q148" s="463">
        <v>7</v>
      </c>
      <c r="R148" s="464" t="s">
        <v>84</v>
      </c>
      <c r="S148" s="464" t="s">
        <v>132</v>
      </c>
      <c r="T148" s="464">
        <v>0</v>
      </c>
      <c r="U148" s="464">
        <v>0.25</v>
      </c>
      <c r="V148" s="464" t="s">
        <v>155</v>
      </c>
    </row>
    <row r="149" spans="1:22" x14ac:dyDescent="0.2">
      <c r="A149" s="406" t="s">
        <v>258</v>
      </c>
      <c r="B149" s="406" t="s">
        <v>259</v>
      </c>
      <c r="C149" s="406" t="s">
        <v>123</v>
      </c>
      <c r="D149" s="406" t="s">
        <v>73</v>
      </c>
      <c r="E149" s="406" t="s">
        <v>383</v>
      </c>
      <c r="F149" s="406">
        <v>7</v>
      </c>
      <c r="G149" s="406" t="s">
        <v>230</v>
      </c>
      <c r="H149" s="406" t="s">
        <v>84</v>
      </c>
      <c r="I149" s="406" t="s">
        <v>246</v>
      </c>
      <c r="J149" s="406" t="s">
        <v>307</v>
      </c>
      <c r="K149" s="406"/>
      <c r="L149" s="406"/>
      <c r="M149" s="406"/>
      <c r="N149" s="406"/>
      <c r="O149" s="406">
        <v>0</v>
      </c>
      <c r="P149" s="406">
        <v>0</v>
      </c>
      <c r="Q149" s="463">
        <v>7</v>
      </c>
      <c r="R149" s="464" t="s">
        <v>84</v>
      </c>
      <c r="S149" s="464" t="s">
        <v>133</v>
      </c>
      <c r="T149" s="464">
        <v>0</v>
      </c>
      <c r="U149" s="464">
        <v>0</v>
      </c>
      <c r="V149" s="464" t="s">
        <v>155</v>
      </c>
    </row>
    <row r="150" spans="1:22" x14ac:dyDescent="0.2">
      <c r="A150" s="406" t="s">
        <v>258</v>
      </c>
      <c r="B150" s="406" t="s">
        <v>259</v>
      </c>
      <c r="C150" s="406" t="s">
        <v>123</v>
      </c>
      <c r="D150" s="406" t="s">
        <v>301</v>
      </c>
      <c r="E150" s="406" t="s">
        <v>383</v>
      </c>
      <c r="F150" s="406">
        <v>7</v>
      </c>
      <c r="G150" s="406" t="s">
        <v>230</v>
      </c>
      <c r="H150" s="406" t="s">
        <v>84</v>
      </c>
      <c r="I150" s="406" t="s">
        <v>246</v>
      </c>
      <c r="J150" s="406" t="s">
        <v>314</v>
      </c>
      <c r="K150" s="406"/>
      <c r="L150" s="406"/>
      <c r="M150" s="406"/>
      <c r="N150" s="406"/>
      <c r="O150" s="406">
        <v>0</v>
      </c>
      <c r="P150" s="406">
        <v>0</v>
      </c>
      <c r="Q150" s="463">
        <v>7</v>
      </c>
      <c r="R150" s="464" t="s">
        <v>84</v>
      </c>
      <c r="S150" s="464" t="s">
        <v>134</v>
      </c>
      <c r="T150" s="464">
        <v>0</v>
      </c>
      <c r="U150" s="464">
        <v>0</v>
      </c>
      <c r="V150" s="464" t="s">
        <v>155</v>
      </c>
    </row>
    <row r="151" spans="1:22" x14ac:dyDescent="0.2">
      <c r="A151" s="406" t="s">
        <v>258</v>
      </c>
      <c r="B151" s="406" t="s">
        <v>259</v>
      </c>
      <c r="C151" s="406" t="s">
        <v>123</v>
      </c>
      <c r="D151" s="406" t="s">
        <v>301</v>
      </c>
      <c r="E151" s="406" t="s">
        <v>383</v>
      </c>
      <c r="F151" s="406">
        <v>7</v>
      </c>
      <c r="G151" s="406" t="s">
        <v>230</v>
      </c>
      <c r="H151" s="406" t="s">
        <v>84</v>
      </c>
      <c r="I151" s="406" t="s">
        <v>246</v>
      </c>
      <c r="J151" s="406" t="s">
        <v>307</v>
      </c>
      <c r="K151" s="406"/>
      <c r="L151" s="406"/>
      <c r="M151" s="406"/>
      <c r="N151" s="406"/>
      <c r="O151" s="406">
        <v>0</v>
      </c>
      <c r="P151" s="406">
        <v>0</v>
      </c>
      <c r="Q151" s="463">
        <v>7</v>
      </c>
      <c r="R151" s="464" t="s">
        <v>84</v>
      </c>
      <c r="S151" s="464" t="s">
        <v>135</v>
      </c>
      <c r="T151" s="464">
        <v>0</v>
      </c>
      <c r="U151" s="464">
        <v>0</v>
      </c>
      <c r="V151" s="464" t="s">
        <v>155</v>
      </c>
    </row>
    <row r="152" spans="1:22" x14ac:dyDescent="0.2">
      <c r="A152" s="406" t="s">
        <v>258</v>
      </c>
      <c r="B152" s="406" t="s">
        <v>259</v>
      </c>
      <c r="C152" s="406" t="s">
        <v>123</v>
      </c>
      <c r="D152" s="406" t="s">
        <v>302</v>
      </c>
      <c r="E152" s="406" t="s">
        <v>383</v>
      </c>
      <c r="F152" s="406">
        <v>7</v>
      </c>
      <c r="G152" s="406" t="s">
        <v>230</v>
      </c>
      <c r="H152" s="406" t="s">
        <v>84</v>
      </c>
      <c r="I152" s="406" t="s">
        <v>246</v>
      </c>
      <c r="J152" s="406" t="s">
        <v>314</v>
      </c>
      <c r="K152" s="406"/>
      <c r="L152" s="406"/>
      <c r="M152" s="406"/>
      <c r="N152" s="406"/>
      <c r="O152" s="406">
        <v>0</v>
      </c>
      <c r="P152" s="406">
        <v>0</v>
      </c>
      <c r="Q152" s="463">
        <v>7</v>
      </c>
      <c r="R152" s="464" t="s">
        <v>84</v>
      </c>
      <c r="S152" s="464" t="s">
        <v>136</v>
      </c>
      <c r="T152" s="464">
        <v>0</v>
      </c>
      <c r="U152" s="464">
        <v>0</v>
      </c>
      <c r="V152" s="464" t="s">
        <v>155</v>
      </c>
    </row>
    <row r="153" spans="1:22" x14ac:dyDescent="0.2">
      <c r="A153" s="406" t="s">
        <v>258</v>
      </c>
      <c r="B153" s="406" t="s">
        <v>259</v>
      </c>
      <c r="C153" s="406" t="s">
        <v>123</v>
      </c>
      <c r="D153" s="406" t="s">
        <v>302</v>
      </c>
      <c r="E153" s="406" t="s">
        <v>383</v>
      </c>
      <c r="F153" s="406">
        <v>7</v>
      </c>
      <c r="G153" s="406" t="s">
        <v>230</v>
      </c>
      <c r="H153" s="406" t="s">
        <v>84</v>
      </c>
      <c r="I153" s="406" t="s">
        <v>246</v>
      </c>
      <c r="J153" s="406" t="s">
        <v>307</v>
      </c>
      <c r="K153" s="406"/>
      <c r="L153" s="406"/>
      <c r="M153" s="406"/>
      <c r="N153" s="406"/>
      <c r="O153" s="406">
        <v>0</v>
      </c>
      <c r="P153" s="406">
        <v>0</v>
      </c>
      <c r="Q153" s="463">
        <v>7</v>
      </c>
      <c r="R153" s="464" t="s">
        <v>84</v>
      </c>
      <c r="S153" s="464" t="s">
        <v>137</v>
      </c>
      <c r="T153" s="464">
        <v>0</v>
      </c>
      <c r="U153" s="464">
        <v>0</v>
      </c>
      <c r="V153" s="464" t="s">
        <v>155</v>
      </c>
    </row>
    <row r="154" spans="1:22" x14ac:dyDescent="0.2">
      <c r="A154" s="406" t="s">
        <v>258</v>
      </c>
      <c r="B154" s="406" t="s">
        <v>259</v>
      </c>
      <c r="C154" s="406" t="s">
        <v>123</v>
      </c>
      <c r="D154" s="406" t="s">
        <v>303</v>
      </c>
      <c r="E154" s="406" t="s">
        <v>383</v>
      </c>
      <c r="F154" s="406">
        <v>7</v>
      </c>
      <c r="G154" s="406" t="s">
        <v>230</v>
      </c>
      <c r="H154" s="406" t="s">
        <v>84</v>
      </c>
      <c r="I154" s="406" t="s">
        <v>246</v>
      </c>
      <c r="J154" s="406" t="s">
        <v>314</v>
      </c>
      <c r="K154" s="406"/>
      <c r="L154" s="406"/>
      <c r="M154" s="406"/>
      <c r="N154" s="406"/>
      <c r="O154" s="406">
        <v>0</v>
      </c>
      <c r="P154" s="406">
        <v>0</v>
      </c>
      <c r="Q154" s="463">
        <v>7</v>
      </c>
      <c r="R154" s="464" t="s">
        <v>84</v>
      </c>
      <c r="S154" s="464" t="s">
        <v>138</v>
      </c>
      <c r="T154" s="464">
        <v>0</v>
      </c>
      <c r="U154" s="464">
        <v>0</v>
      </c>
      <c r="V154" s="464" t="s">
        <v>155</v>
      </c>
    </row>
    <row r="155" spans="1:22" x14ac:dyDescent="0.2">
      <c r="A155" s="406" t="s">
        <v>258</v>
      </c>
      <c r="B155" s="406" t="s">
        <v>259</v>
      </c>
      <c r="C155" s="406" t="s">
        <v>123</v>
      </c>
      <c r="D155" s="406" t="s">
        <v>303</v>
      </c>
      <c r="E155" s="406" t="s">
        <v>383</v>
      </c>
      <c r="F155" s="406">
        <v>7</v>
      </c>
      <c r="G155" s="406" t="s">
        <v>230</v>
      </c>
      <c r="H155" s="406" t="s">
        <v>84</v>
      </c>
      <c r="I155" s="406" t="s">
        <v>246</v>
      </c>
      <c r="J155" s="406" t="s">
        <v>307</v>
      </c>
      <c r="K155" s="406"/>
      <c r="L155" s="406"/>
      <c r="M155" s="406"/>
      <c r="N155" s="406"/>
      <c r="O155" s="406">
        <v>0</v>
      </c>
      <c r="P155" s="406">
        <v>0</v>
      </c>
      <c r="Q155" s="463">
        <v>7</v>
      </c>
      <c r="R155" s="464" t="s">
        <v>84</v>
      </c>
      <c r="S155" s="464" t="s">
        <v>139</v>
      </c>
      <c r="T155" s="464">
        <v>0</v>
      </c>
      <c r="U155" s="464">
        <v>0</v>
      </c>
      <c r="V155" s="464" t="s">
        <v>155</v>
      </c>
    </row>
    <row r="156" spans="1:22" x14ac:dyDescent="0.2">
      <c r="A156" s="406" t="s">
        <v>258</v>
      </c>
      <c r="B156" s="406" t="s">
        <v>259</v>
      </c>
      <c r="C156" s="406" t="s">
        <v>123</v>
      </c>
      <c r="D156" s="406" t="s">
        <v>304</v>
      </c>
      <c r="E156" s="406" t="s">
        <v>383</v>
      </c>
      <c r="F156" s="406">
        <v>7</v>
      </c>
      <c r="G156" s="406" t="s">
        <v>230</v>
      </c>
      <c r="H156" s="406" t="s">
        <v>84</v>
      </c>
      <c r="I156" s="406" t="s">
        <v>246</v>
      </c>
      <c r="J156" s="406" t="s">
        <v>314</v>
      </c>
      <c r="K156" s="406"/>
      <c r="L156" s="406"/>
      <c r="M156" s="406"/>
      <c r="N156" s="406"/>
      <c r="O156" s="406">
        <v>0</v>
      </c>
      <c r="P156" s="406">
        <v>0</v>
      </c>
      <c r="Q156" s="463">
        <v>7</v>
      </c>
      <c r="R156" s="464" t="s">
        <v>84</v>
      </c>
      <c r="S156" s="464" t="s">
        <v>140</v>
      </c>
      <c r="T156" s="464">
        <v>0</v>
      </c>
      <c r="U156" s="464">
        <v>0</v>
      </c>
      <c r="V156" s="464" t="s">
        <v>155</v>
      </c>
    </row>
    <row r="157" spans="1:22" x14ac:dyDescent="0.2">
      <c r="A157" s="406" t="s">
        <v>258</v>
      </c>
      <c r="B157" s="406" t="s">
        <v>259</v>
      </c>
      <c r="C157" s="406" t="s">
        <v>123</v>
      </c>
      <c r="D157" s="406" t="s">
        <v>304</v>
      </c>
      <c r="E157" s="406" t="s">
        <v>383</v>
      </c>
      <c r="F157" s="406">
        <v>7</v>
      </c>
      <c r="G157" s="406" t="s">
        <v>230</v>
      </c>
      <c r="H157" s="406" t="s">
        <v>84</v>
      </c>
      <c r="I157" s="406" t="s">
        <v>246</v>
      </c>
      <c r="J157" s="406" t="s">
        <v>307</v>
      </c>
      <c r="K157" s="406"/>
      <c r="L157" s="406"/>
      <c r="M157" s="406"/>
      <c r="N157" s="406"/>
      <c r="O157" s="406">
        <v>0</v>
      </c>
      <c r="P157" s="406">
        <v>0</v>
      </c>
      <c r="Q157" s="463">
        <v>7</v>
      </c>
      <c r="R157" s="464" t="s">
        <v>84</v>
      </c>
      <c r="S157" s="464" t="s">
        <v>141</v>
      </c>
      <c r="T157" s="464">
        <v>0</v>
      </c>
      <c r="U157" s="464">
        <v>0</v>
      </c>
      <c r="V157" s="464" t="s">
        <v>155</v>
      </c>
    </row>
    <row r="158" spans="1:22" x14ac:dyDescent="0.2">
      <c r="A158" s="406" t="s">
        <v>258</v>
      </c>
      <c r="B158" s="406" t="s">
        <v>259</v>
      </c>
      <c r="C158" s="406" t="s">
        <v>123</v>
      </c>
      <c r="D158" s="406" t="s">
        <v>73</v>
      </c>
      <c r="E158" s="406" t="s">
        <v>383</v>
      </c>
      <c r="F158" s="406">
        <v>8</v>
      </c>
      <c r="G158" s="406" t="s">
        <v>230</v>
      </c>
      <c r="H158" s="406" t="s">
        <v>156</v>
      </c>
      <c r="I158" s="406" t="s">
        <v>246</v>
      </c>
      <c r="J158" s="406" t="s">
        <v>314</v>
      </c>
      <c r="K158" s="406"/>
      <c r="L158" s="406"/>
      <c r="M158" s="406"/>
      <c r="N158" s="406"/>
      <c r="O158" s="406">
        <v>0</v>
      </c>
      <c r="P158" s="406">
        <v>0.6</v>
      </c>
      <c r="Q158" s="463">
        <v>8</v>
      </c>
      <c r="R158" s="464" t="s">
        <v>156</v>
      </c>
      <c r="S158" s="464" t="s">
        <v>132</v>
      </c>
      <c r="T158" s="464">
        <v>0</v>
      </c>
      <c r="U158" s="464">
        <v>0.6</v>
      </c>
      <c r="V158" s="464" t="s">
        <v>157</v>
      </c>
    </row>
    <row r="159" spans="1:22" x14ac:dyDescent="0.2">
      <c r="A159" s="406" t="s">
        <v>258</v>
      </c>
      <c r="B159" s="406" t="s">
        <v>259</v>
      </c>
      <c r="C159" s="406" t="s">
        <v>123</v>
      </c>
      <c r="D159" s="406" t="s">
        <v>73</v>
      </c>
      <c r="E159" s="406" t="s">
        <v>383</v>
      </c>
      <c r="F159" s="406">
        <v>8</v>
      </c>
      <c r="G159" s="406" t="s">
        <v>230</v>
      </c>
      <c r="H159" s="406" t="s">
        <v>156</v>
      </c>
      <c r="I159" s="406" t="s">
        <v>246</v>
      </c>
      <c r="J159" s="406" t="s">
        <v>307</v>
      </c>
      <c r="K159" s="406"/>
      <c r="L159" s="406"/>
      <c r="M159" s="406"/>
      <c r="N159" s="406"/>
      <c r="O159" s="406">
        <v>0</v>
      </c>
      <c r="P159" s="406">
        <v>0</v>
      </c>
      <c r="Q159" s="463">
        <v>8</v>
      </c>
      <c r="R159" s="464" t="s">
        <v>156</v>
      </c>
      <c r="S159" s="464" t="s">
        <v>133</v>
      </c>
      <c r="T159" s="464">
        <v>0</v>
      </c>
      <c r="U159" s="464">
        <v>0</v>
      </c>
      <c r="V159" s="464" t="s">
        <v>157</v>
      </c>
    </row>
    <row r="160" spans="1:22" x14ac:dyDescent="0.2">
      <c r="A160" s="406" t="s">
        <v>258</v>
      </c>
      <c r="B160" s="406" t="s">
        <v>259</v>
      </c>
      <c r="C160" s="406" t="s">
        <v>123</v>
      </c>
      <c r="D160" s="406" t="s">
        <v>301</v>
      </c>
      <c r="E160" s="406" t="s">
        <v>383</v>
      </c>
      <c r="F160" s="406">
        <v>8</v>
      </c>
      <c r="G160" s="406" t="s">
        <v>230</v>
      </c>
      <c r="H160" s="406" t="s">
        <v>156</v>
      </c>
      <c r="I160" s="406" t="s">
        <v>246</v>
      </c>
      <c r="J160" s="406" t="s">
        <v>314</v>
      </c>
      <c r="K160" s="406"/>
      <c r="L160" s="406"/>
      <c r="M160" s="406"/>
      <c r="N160" s="406"/>
      <c r="O160" s="406">
        <v>0</v>
      </c>
      <c r="P160" s="406">
        <v>0.3</v>
      </c>
      <c r="Q160" s="463">
        <v>8</v>
      </c>
      <c r="R160" s="464" t="s">
        <v>156</v>
      </c>
      <c r="S160" s="464" t="s">
        <v>134</v>
      </c>
      <c r="T160" s="464">
        <v>0</v>
      </c>
      <c r="U160" s="464">
        <v>0.3</v>
      </c>
      <c r="V160" s="464" t="s">
        <v>157</v>
      </c>
    </row>
    <row r="161" spans="1:22" x14ac:dyDescent="0.2">
      <c r="A161" s="406" t="s">
        <v>258</v>
      </c>
      <c r="B161" s="406" t="s">
        <v>259</v>
      </c>
      <c r="C161" s="406" t="s">
        <v>123</v>
      </c>
      <c r="D161" s="406" t="s">
        <v>301</v>
      </c>
      <c r="E161" s="406" t="s">
        <v>383</v>
      </c>
      <c r="F161" s="406">
        <v>8</v>
      </c>
      <c r="G161" s="406" t="s">
        <v>230</v>
      </c>
      <c r="H161" s="406" t="s">
        <v>156</v>
      </c>
      <c r="I161" s="406" t="s">
        <v>246</v>
      </c>
      <c r="J161" s="406" t="s">
        <v>307</v>
      </c>
      <c r="K161" s="406"/>
      <c r="L161" s="406"/>
      <c r="M161" s="406"/>
      <c r="N161" s="406"/>
      <c r="O161" s="406">
        <v>0</v>
      </c>
      <c r="P161" s="406">
        <v>0</v>
      </c>
      <c r="Q161" s="463">
        <v>8</v>
      </c>
      <c r="R161" s="464" t="s">
        <v>156</v>
      </c>
      <c r="S161" s="464" t="s">
        <v>135</v>
      </c>
      <c r="T161" s="464">
        <v>0</v>
      </c>
      <c r="U161" s="464">
        <v>0</v>
      </c>
      <c r="V161" s="464" t="s">
        <v>157</v>
      </c>
    </row>
    <row r="162" spans="1:22" x14ac:dyDescent="0.2">
      <c r="A162" s="406" t="s">
        <v>258</v>
      </c>
      <c r="B162" s="406" t="s">
        <v>259</v>
      </c>
      <c r="C162" s="406" t="s">
        <v>123</v>
      </c>
      <c r="D162" s="406" t="s">
        <v>302</v>
      </c>
      <c r="E162" s="406" t="s">
        <v>383</v>
      </c>
      <c r="F162" s="406">
        <v>8</v>
      </c>
      <c r="G162" s="406" t="s">
        <v>230</v>
      </c>
      <c r="H162" s="406" t="s">
        <v>156</v>
      </c>
      <c r="I162" s="406" t="s">
        <v>246</v>
      </c>
      <c r="J162" s="406" t="s">
        <v>314</v>
      </c>
      <c r="K162" s="406"/>
      <c r="L162" s="406"/>
      <c r="M162" s="406"/>
      <c r="N162" s="406"/>
      <c r="O162" s="406">
        <v>0</v>
      </c>
      <c r="P162" s="406">
        <v>0.3</v>
      </c>
      <c r="Q162" s="463">
        <v>8</v>
      </c>
      <c r="R162" s="464" t="s">
        <v>156</v>
      </c>
      <c r="S162" s="464" t="s">
        <v>136</v>
      </c>
      <c r="T162" s="464">
        <v>0</v>
      </c>
      <c r="U162" s="464">
        <v>0.3</v>
      </c>
      <c r="V162" s="464" t="s">
        <v>157</v>
      </c>
    </row>
    <row r="163" spans="1:22" x14ac:dyDescent="0.2">
      <c r="A163" s="406" t="s">
        <v>258</v>
      </c>
      <c r="B163" s="406" t="s">
        <v>259</v>
      </c>
      <c r="C163" s="406" t="s">
        <v>123</v>
      </c>
      <c r="D163" s="406" t="s">
        <v>302</v>
      </c>
      <c r="E163" s="406" t="s">
        <v>383</v>
      </c>
      <c r="F163" s="406">
        <v>8</v>
      </c>
      <c r="G163" s="406" t="s">
        <v>230</v>
      </c>
      <c r="H163" s="406" t="s">
        <v>156</v>
      </c>
      <c r="I163" s="406" t="s">
        <v>246</v>
      </c>
      <c r="J163" s="406" t="s">
        <v>307</v>
      </c>
      <c r="K163" s="406"/>
      <c r="L163" s="406"/>
      <c r="M163" s="406"/>
      <c r="N163" s="406"/>
      <c r="O163" s="406">
        <v>0</v>
      </c>
      <c r="P163" s="406">
        <v>0</v>
      </c>
      <c r="Q163" s="463">
        <v>8</v>
      </c>
      <c r="R163" s="464" t="s">
        <v>156</v>
      </c>
      <c r="S163" s="464" t="s">
        <v>137</v>
      </c>
      <c r="T163" s="464">
        <v>0</v>
      </c>
      <c r="U163" s="464">
        <v>0</v>
      </c>
      <c r="V163" s="464" t="s">
        <v>157</v>
      </c>
    </row>
    <row r="164" spans="1:22" x14ac:dyDescent="0.2">
      <c r="A164" s="406" t="s">
        <v>258</v>
      </c>
      <c r="B164" s="406" t="s">
        <v>259</v>
      </c>
      <c r="C164" s="406" t="s">
        <v>123</v>
      </c>
      <c r="D164" s="406" t="s">
        <v>303</v>
      </c>
      <c r="E164" s="406" t="s">
        <v>383</v>
      </c>
      <c r="F164" s="406">
        <v>8</v>
      </c>
      <c r="G164" s="406" t="s">
        <v>230</v>
      </c>
      <c r="H164" s="406" t="s">
        <v>156</v>
      </c>
      <c r="I164" s="406" t="s">
        <v>246</v>
      </c>
      <c r="J164" s="406" t="s">
        <v>314</v>
      </c>
      <c r="K164" s="406"/>
      <c r="L164" s="406"/>
      <c r="M164" s="406"/>
      <c r="N164" s="406"/>
      <c r="O164" s="406">
        <v>0</v>
      </c>
      <c r="P164" s="406">
        <v>0.3</v>
      </c>
      <c r="Q164" s="463">
        <v>8</v>
      </c>
      <c r="R164" s="464" t="s">
        <v>156</v>
      </c>
      <c r="S164" s="464" t="s">
        <v>138</v>
      </c>
      <c r="T164" s="464">
        <v>0</v>
      </c>
      <c r="U164" s="464">
        <v>0.3</v>
      </c>
      <c r="V164" s="464" t="s">
        <v>157</v>
      </c>
    </row>
    <row r="165" spans="1:22" x14ac:dyDescent="0.2">
      <c r="A165" s="406" t="s">
        <v>258</v>
      </c>
      <c r="B165" s="406" t="s">
        <v>259</v>
      </c>
      <c r="C165" s="406" t="s">
        <v>123</v>
      </c>
      <c r="D165" s="406" t="s">
        <v>303</v>
      </c>
      <c r="E165" s="406" t="s">
        <v>383</v>
      </c>
      <c r="F165" s="406">
        <v>8</v>
      </c>
      <c r="G165" s="406" t="s">
        <v>230</v>
      </c>
      <c r="H165" s="406" t="s">
        <v>156</v>
      </c>
      <c r="I165" s="406" t="s">
        <v>246</v>
      </c>
      <c r="J165" s="406" t="s">
        <v>307</v>
      </c>
      <c r="K165" s="406"/>
      <c r="L165" s="406"/>
      <c r="M165" s="406"/>
      <c r="N165" s="406"/>
      <c r="O165" s="406">
        <v>0</v>
      </c>
      <c r="P165" s="406">
        <v>0</v>
      </c>
      <c r="Q165" s="463">
        <v>8</v>
      </c>
      <c r="R165" s="464" t="s">
        <v>156</v>
      </c>
      <c r="S165" s="464" t="s">
        <v>139</v>
      </c>
      <c r="T165" s="464">
        <v>0</v>
      </c>
      <c r="U165" s="464">
        <v>0</v>
      </c>
      <c r="V165" s="464" t="s">
        <v>157</v>
      </c>
    </row>
    <row r="166" spans="1:22" x14ac:dyDescent="0.2">
      <c r="A166" s="406" t="s">
        <v>258</v>
      </c>
      <c r="B166" s="406" t="s">
        <v>259</v>
      </c>
      <c r="C166" s="406" t="s">
        <v>123</v>
      </c>
      <c r="D166" s="406" t="s">
        <v>304</v>
      </c>
      <c r="E166" s="406" t="s">
        <v>383</v>
      </c>
      <c r="F166" s="406">
        <v>8</v>
      </c>
      <c r="G166" s="406" t="s">
        <v>230</v>
      </c>
      <c r="H166" s="406" t="s">
        <v>156</v>
      </c>
      <c r="I166" s="406" t="s">
        <v>246</v>
      </c>
      <c r="J166" s="406" t="s">
        <v>314</v>
      </c>
      <c r="K166" s="406"/>
      <c r="L166" s="406"/>
      <c r="M166" s="406"/>
      <c r="N166" s="406"/>
      <c r="O166" s="406">
        <v>0</v>
      </c>
      <c r="P166" s="406">
        <v>0.3</v>
      </c>
      <c r="Q166" s="463">
        <v>8</v>
      </c>
      <c r="R166" s="464" t="s">
        <v>156</v>
      </c>
      <c r="S166" s="464" t="s">
        <v>140</v>
      </c>
      <c r="T166" s="464">
        <v>0</v>
      </c>
      <c r="U166" s="464">
        <v>0.3</v>
      </c>
      <c r="V166" s="464" t="s">
        <v>157</v>
      </c>
    </row>
    <row r="167" spans="1:22" x14ac:dyDescent="0.2">
      <c r="A167" s="406" t="s">
        <v>258</v>
      </c>
      <c r="B167" s="406" t="s">
        <v>259</v>
      </c>
      <c r="C167" s="406" t="s">
        <v>123</v>
      </c>
      <c r="D167" s="406" t="s">
        <v>304</v>
      </c>
      <c r="E167" s="406" t="s">
        <v>383</v>
      </c>
      <c r="F167" s="406">
        <v>8</v>
      </c>
      <c r="G167" s="406" t="s">
        <v>230</v>
      </c>
      <c r="H167" s="406" t="s">
        <v>156</v>
      </c>
      <c r="I167" s="406" t="s">
        <v>246</v>
      </c>
      <c r="J167" s="406" t="s">
        <v>307</v>
      </c>
      <c r="K167" s="406"/>
      <c r="L167" s="406"/>
      <c r="M167" s="406"/>
      <c r="N167" s="406"/>
      <c r="O167" s="406">
        <v>0</v>
      </c>
      <c r="P167" s="406">
        <v>0</v>
      </c>
      <c r="Q167" s="463">
        <v>8</v>
      </c>
      <c r="R167" s="464" t="s">
        <v>156</v>
      </c>
      <c r="S167" s="464" t="s">
        <v>141</v>
      </c>
      <c r="T167" s="464">
        <v>0</v>
      </c>
      <c r="U167" s="464">
        <v>0</v>
      </c>
      <c r="V167" s="464" t="s">
        <v>157</v>
      </c>
    </row>
    <row r="168" spans="1:22" x14ac:dyDescent="0.2">
      <c r="A168" s="406" t="s">
        <v>258</v>
      </c>
      <c r="B168" s="406" t="s">
        <v>259</v>
      </c>
      <c r="C168" s="406" t="s">
        <v>123</v>
      </c>
      <c r="D168" s="406" t="s">
        <v>73</v>
      </c>
      <c r="E168" s="406" t="s">
        <v>383</v>
      </c>
      <c r="F168" s="406">
        <v>9</v>
      </c>
      <c r="G168" s="406" t="s">
        <v>230</v>
      </c>
      <c r="H168" s="406" t="s">
        <v>158</v>
      </c>
      <c r="I168" s="406" t="s">
        <v>246</v>
      </c>
      <c r="J168" s="406" t="s">
        <v>314</v>
      </c>
      <c r="K168" s="406"/>
      <c r="L168" s="406"/>
      <c r="M168" s="406"/>
      <c r="N168" s="406"/>
      <c r="O168" s="406">
        <v>0</v>
      </c>
      <c r="P168" s="406">
        <v>0.5</v>
      </c>
      <c r="Q168" s="463">
        <v>9</v>
      </c>
      <c r="R168" s="464" t="s">
        <v>158</v>
      </c>
      <c r="S168" s="464" t="s">
        <v>132</v>
      </c>
      <c r="T168" s="464">
        <v>0</v>
      </c>
      <c r="U168" s="464">
        <v>0.5</v>
      </c>
      <c r="V168" s="464" t="s">
        <v>159</v>
      </c>
    </row>
    <row r="169" spans="1:22" x14ac:dyDescent="0.2">
      <c r="A169" s="406" t="s">
        <v>258</v>
      </c>
      <c r="B169" s="406" t="s">
        <v>259</v>
      </c>
      <c r="C169" s="406" t="s">
        <v>123</v>
      </c>
      <c r="D169" s="406" t="s">
        <v>73</v>
      </c>
      <c r="E169" s="406" t="s">
        <v>383</v>
      </c>
      <c r="F169" s="406">
        <v>9</v>
      </c>
      <c r="G169" s="406" t="s">
        <v>230</v>
      </c>
      <c r="H169" s="406" t="s">
        <v>158</v>
      </c>
      <c r="I169" s="406" t="s">
        <v>246</v>
      </c>
      <c r="J169" s="406" t="s">
        <v>307</v>
      </c>
      <c r="K169" s="406"/>
      <c r="L169" s="406"/>
      <c r="M169" s="406"/>
      <c r="N169" s="406"/>
      <c r="O169" s="406">
        <v>0</v>
      </c>
      <c r="P169" s="406">
        <v>0</v>
      </c>
      <c r="Q169" s="463">
        <v>9</v>
      </c>
      <c r="R169" s="464" t="s">
        <v>158</v>
      </c>
      <c r="S169" s="464" t="s">
        <v>133</v>
      </c>
      <c r="T169" s="464">
        <v>0</v>
      </c>
      <c r="U169" s="464">
        <v>0</v>
      </c>
      <c r="V169" s="464" t="s">
        <v>159</v>
      </c>
    </row>
    <row r="170" spans="1:22" x14ac:dyDescent="0.2">
      <c r="A170" s="406" t="s">
        <v>258</v>
      </c>
      <c r="B170" s="406" t="s">
        <v>259</v>
      </c>
      <c r="C170" s="406" t="s">
        <v>123</v>
      </c>
      <c r="D170" s="406" t="s">
        <v>301</v>
      </c>
      <c r="E170" s="406" t="s">
        <v>383</v>
      </c>
      <c r="F170" s="406">
        <v>9</v>
      </c>
      <c r="G170" s="406" t="s">
        <v>230</v>
      </c>
      <c r="H170" s="406" t="s">
        <v>158</v>
      </c>
      <c r="I170" s="406" t="s">
        <v>246</v>
      </c>
      <c r="J170" s="406" t="s">
        <v>314</v>
      </c>
      <c r="K170" s="406"/>
      <c r="L170" s="406"/>
      <c r="M170" s="406"/>
      <c r="N170" s="406"/>
      <c r="O170" s="406">
        <v>0</v>
      </c>
      <c r="P170" s="406">
        <v>0.3</v>
      </c>
      <c r="Q170" s="463">
        <v>9</v>
      </c>
      <c r="R170" s="464" t="s">
        <v>158</v>
      </c>
      <c r="S170" s="464" t="s">
        <v>134</v>
      </c>
      <c r="T170" s="464">
        <v>0</v>
      </c>
      <c r="U170" s="464">
        <v>0.3</v>
      </c>
      <c r="V170" s="464" t="s">
        <v>159</v>
      </c>
    </row>
    <row r="171" spans="1:22" x14ac:dyDescent="0.2">
      <c r="A171" s="406" t="s">
        <v>258</v>
      </c>
      <c r="B171" s="406" t="s">
        <v>259</v>
      </c>
      <c r="C171" s="406" t="s">
        <v>123</v>
      </c>
      <c r="D171" s="406" t="s">
        <v>301</v>
      </c>
      <c r="E171" s="406" t="s">
        <v>383</v>
      </c>
      <c r="F171" s="406">
        <v>9</v>
      </c>
      <c r="G171" s="406" t="s">
        <v>230</v>
      </c>
      <c r="H171" s="406" t="s">
        <v>158</v>
      </c>
      <c r="I171" s="406" t="s">
        <v>246</v>
      </c>
      <c r="J171" s="406" t="s">
        <v>307</v>
      </c>
      <c r="K171" s="406"/>
      <c r="L171" s="406"/>
      <c r="M171" s="406"/>
      <c r="N171" s="406"/>
      <c r="O171" s="406">
        <v>0</v>
      </c>
      <c r="P171" s="406">
        <v>0</v>
      </c>
      <c r="Q171" s="463">
        <v>9</v>
      </c>
      <c r="R171" s="464" t="s">
        <v>158</v>
      </c>
      <c r="S171" s="464" t="s">
        <v>135</v>
      </c>
      <c r="T171" s="464">
        <v>0</v>
      </c>
      <c r="U171" s="464">
        <v>0</v>
      </c>
      <c r="V171" s="464" t="s">
        <v>159</v>
      </c>
    </row>
    <row r="172" spans="1:22" x14ac:dyDescent="0.2">
      <c r="A172" s="406" t="s">
        <v>258</v>
      </c>
      <c r="B172" s="406" t="s">
        <v>259</v>
      </c>
      <c r="C172" s="406" t="s">
        <v>123</v>
      </c>
      <c r="D172" s="406" t="s">
        <v>302</v>
      </c>
      <c r="E172" s="406" t="s">
        <v>383</v>
      </c>
      <c r="F172" s="406">
        <v>9</v>
      </c>
      <c r="G172" s="406" t="s">
        <v>230</v>
      </c>
      <c r="H172" s="406" t="s">
        <v>158</v>
      </c>
      <c r="I172" s="406" t="s">
        <v>246</v>
      </c>
      <c r="J172" s="406" t="s">
        <v>314</v>
      </c>
      <c r="K172" s="406"/>
      <c r="L172" s="406"/>
      <c r="M172" s="406"/>
      <c r="N172" s="406"/>
      <c r="O172" s="406">
        <v>0</v>
      </c>
      <c r="P172" s="406">
        <v>0.3</v>
      </c>
      <c r="Q172" s="463">
        <v>9</v>
      </c>
      <c r="R172" s="464" t="s">
        <v>158</v>
      </c>
      <c r="S172" s="464" t="s">
        <v>136</v>
      </c>
      <c r="T172" s="464">
        <v>0</v>
      </c>
      <c r="U172" s="464">
        <v>0.3</v>
      </c>
      <c r="V172" s="464" t="s">
        <v>159</v>
      </c>
    </row>
    <row r="173" spans="1:22" x14ac:dyDescent="0.2">
      <c r="A173" s="406" t="s">
        <v>258</v>
      </c>
      <c r="B173" s="406" t="s">
        <v>259</v>
      </c>
      <c r="C173" s="406" t="s">
        <v>123</v>
      </c>
      <c r="D173" s="406" t="s">
        <v>302</v>
      </c>
      <c r="E173" s="406" t="s">
        <v>383</v>
      </c>
      <c r="F173" s="406">
        <v>9</v>
      </c>
      <c r="G173" s="406" t="s">
        <v>230</v>
      </c>
      <c r="H173" s="406" t="s">
        <v>158</v>
      </c>
      <c r="I173" s="406" t="s">
        <v>246</v>
      </c>
      <c r="J173" s="406" t="s">
        <v>307</v>
      </c>
      <c r="K173" s="406"/>
      <c r="L173" s="406"/>
      <c r="M173" s="406"/>
      <c r="N173" s="406"/>
      <c r="O173" s="406">
        <v>0</v>
      </c>
      <c r="P173" s="406">
        <v>0</v>
      </c>
      <c r="Q173" s="463">
        <v>9</v>
      </c>
      <c r="R173" s="464" t="s">
        <v>158</v>
      </c>
      <c r="S173" s="464" t="s">
        <v>137</v>
      </c>
      <c r="T173" s="464">
        <v>0</v>
      </c>
      <c r="U173" s="464">
        <v>0</v>
      </c>
      <c r="V173" s="464" t="s">
        <v>159</v>
      </c>
    </row>
    <row r="174" spans="1:22" x14ac:dyDescent="0.2">
      <c r="A174" s="406" t="s">
        <v>258</v>
      </c>
      <c r="B174" s="406" t="s">
        <v>259</v>
      </c>
      <c r="C174" s="406" t="s">
        <v>123</v>
      </c>
      <c r="D174" s="406" t="s">
        <v>303</v>
      </c>
      <c r="E174" s="406" t="s">
        <v>383</v>
      </c>
      <c r="F174" s="406">
        <v>9</v>
      </c>
      <c r="G174" s="406" t="s">
        <v>230</v>
      </c>
      <c r="H174" s="406" t="s">
        <v>158</v>
      </c>
      <c r="I174" s="406" t="s">
        <v>246</v>
      </c>
      <c r="J174" s="406" t="s">
        <v>314</v>
      </c>
      <c r="K174" s="406"/>
      <c r="L174" s="406"/>
      <c r="M174" s="406"/>
      <c r="N174" s="406"/>
      <c r="O174" s="406">
        <v>0</v>
      </c>
      <c r="P174" s="406">
        <v>0.3</v>
      </c>
      <c r="Q174" s="463">
        <v>9</v>
      </c>
      <c r="R174" s="464" t="s">
        <v>158</v>
      </c>
      <c r="S174" s="464" t="s">
        <v>138</v>
      </c>
      <c r="T174" s="464">
        <v>0</v>
      </c>
      <c r="U174" s="464">
        <v>0.3</v>
      </c>
      <c r="V174" s="464" t="s">
        <v>159</v>
      </c>
    </row>
    <row r="175" spans="1:22" x14ac:dyDescent="0.2">
      <c r="A175" s="406" t="s">
        <v>258</v>
      </c>
      <c r="B175" s="406" t="s">
        <v>259</v>
      </c>
      <c r="C175" s="406" t="s">
        <v>123</v>
      </c>
      <c r="D175" s="406" t="s">
        <v>303</v>
      </c>
      <c r="E175" s="406" t="s">
        <v>383</v>
      </c>
      <c r="F175" s="406">
        <v>9</v>
      </c>
      <c r="G175" s="406" t="s">
        <v>230</v>
      </c>
      <c r="H175" s="406" t="s">
        <v>158</v>
      </c>
      <c r="I175" s="406" t="s">
        <v>246</v>
      </c>
      <c r="J175" s="406" t="s">
        <v>307</v>
      </c>
      <c r="K175" s="406"/>
      <c r="L175" s="406"/>
      <c r="M175" s="406"/>
      <c r="N175" s="406"/>
      <c r="O175" s="406">
        <v>0</v>
      </c>
      <c r="P175" s="406">
        <v>0</v>
      </c>
      <c r="Q175" s="463">
        <v>9</v>
      </c>
      <c r="R175" s="464" t="s">
        <v>158</v>
      </c>
      <c r="S175" s="464" t="s">
        <v>139</v>
      </c>
      <c r="T175" s="464">
        <v>0</v>
      </c>
      <c r="U175" s="464">
        <v>0</v>
      </c>
      <c r="V175" s="464" t="s">
        <v>159</v>
      </c>
    </row>
    <row r="176" spans="1:22" x14ac:dyDescent="0.2">
      <c r="A176" s="406" t="s">
        <v>258</v>
      </c>
      <c r="B176" s="406" t="s">
        <v>259</v>
      </c>
      <c r="C176" s="406" t="s">
        <v>123</v>
      </c>
      <c r="D176" s="406" t="s">
        <v>304</v>
      </c>
      <c r="E176" s="406" t="s">
        <v>383</v>
      </c>
      <c r="F176" s="406">
        <v>9</v>
      </c>
      <c r="G176" s="406" t="s">
        <v>230</v>
      </c>
      <c r="H176" s="406" t="s">
        <v>158</v>
      </c>
      <c r="I176" s="406" t="s">
        <v>246</v>
      </c>
      <c r="J176" s="406" t="s">
        <v>314</v>
      </c>
      <c r="K176" s="406"/>
      <c r="L176" s="406"/>
      <c r="M176" s="406"/>
      <c r="N176" s="406"/>
      <c r="O176" s="406">
        <v>0</v>
      </c>
      <c r="P176" s="406">
        <v>0.3</v>
      </c>
      <c r="Q176" s="463">
        <v>9</v>
      </c>
      <c r="R176" s="464" t="s">
        <v>158</v>
      </c>
      <c r="S176" s="464" t="s">
        <v>140</v>
      </c>
      <c r="T176" s="464">
        <v>0</v>
      </c>
      <c r="U176" s="464">
        <v>0.3</v>
      </c>
      <c r="V176" s="464" t="s">
        <v>159</v>
      </c>
    </row>
    <row r="177" spans="1:22" x14ac:dyDescent="0.2">
      <c r="A177" s="406" t="s">
        <v>258</v>
      </c>
      <c r="B177" s="406" t="s">
        <v>259</v>
      </c>
      <c r="C177" s="406" t="s">
        <v>123</v>
      </c>
      <c r="D177" s="406" t="s">
        <v>304</v>
      </c>
      <c r="E177" s="406" t="s">
        <v>383</v>
      </c>
      <c r="F177" s="406">
        <v>9</v>
      </c>
      <c r="G177" s="406" t="s">
        <v>230</v>
      </c>
      <c r="H177" s="406" t="s">
        <v>158</v>
      </c>
      <c r="I177" s="406" t="s">
        <v>246</v>
      </c>
      <c r="J177" s="406" t="s">
        <v>307</v>
      </c>
      <c r="K177" s="406"/>
      <c r="L177" s="406"/>
      <c r="M177" s="406"/>
      <c r="N177" s="406"/>
      <c r="O177" s="406">
        <v>0</v>
      </c>
      <c r="P177" s="406">
        <v>0</v>
      </c>
      <c r="Q177" s="463">
        <v>9</v>
      </c>
      <c r="R177" s="464" t="s">
        <v>158</v>
      </c>
      <c r="S177" s="464" t="s">
        <v>141</v>
      </c>
      <c r="T177" s="464">
        <v>0</v>
      </c>
      <c r="U177" s="464">
        <v>0</v>
      </c>
      <c r="V177" s="464" t="s">
        <v>159</v>
      </c>
    </row>
    <row r="178" spans="1:22" x14ac:dyDescent="0.2">
      <c r="A178" s="406" t="s">
        <v>258</v>
      </c>
      <c r="B178" s="406" t="s">
        <v>259</v>
      </c>
      <c r="C178" s="406" t="s">
        <v>123</v>
      </c>
      <c r="D178" s="406" t="s">
        <v>73</v>
      </c>
      <c r="E178" s="406" t="s">
        <v>383</v>
      </c>
      <c r="F178" s="406">
        <v>10</v>
      </c>
      <c r="G178" s="406" t="s">
        <v>230</v>
      </c>
      <c r="H178" s="406" t="s">
        <v>160</v>
      </c>
      <c r="I178" s="406" t="s">
        <v>246</v>
      </c>
      <c r="J178" s="406" t="s">
        <v>314</v>
      </c>
      <c r="K178" s="406"/>
      <c r="L178" s="406"/>
      <c r="M178" s="406"/>
      <c r="N178" s="406"/>
      <c r="O178" s="406">
        <v>0</v>
      </c>
      <c r="P178" s="406">
        <v>0.6</v>
      </c>
      <c r="Q178" s="463">
        <v>10</v>
      </c>
      <c r="R178" s="464" t="s">
        <v>160</v>
      </c>
      <c r="S178" s="464" t="s">
        <v>132</v>
      </c>
      <c r="T178" s="464">
        <v>0</v>
      </c>
      <c r="U178" s="464">
        <v>0.6</v>
      </c>
      <c r="V178" s="464" t="s">
        <v>161</v>
      </c>
    </row>
    <row r="179" spans="1:22" x14ac:dyDescent="0.2">
      <c r="A179" s="406" t="s">
        <v>258</v>
      </c>
      <c r="B179" s="406" t="s">
        <v>259</v>
      </c>
      <c r="C179" s="406" t="s">
        <v>123</v>
      </c>
      <c r="D179" s="406" t="s">
        <v>73</v>
      </c>
      <c r="E179" s="406" t="s">
        <v>383</v>
      </c>
      <c r="F179" s="406">
        <v>10</v>
      </c>
      <c r="G179" s="406" t="s">
        <v>230</v>
      </c>
      <c r="H179" s="406" t="s">
        <v>160</v>
      </c>
      <c r="I179" s="406" t="s">
        <v>246</v>
      </c>
      <c r="J179" s="406" t="s">
        <v>307</v>
      </c>
      <c r="K179" s="406"/>
      <c r="L179" s="406"/>
      <c r="M179" s="406"/>
      <c r="N179" s="406"/>
      <c r="O179" s="406">
        <v>0</v>
      </c>
      <c r="P179" s="406">
        <v>0</v>
      </c>
      <c r="Q179" s="463">
        <v>10</v>
      </c>
      <c r="R179" s="464" t="s">
        <v>160</v>
      </c>
      <c r="S179" s="464" t="s">
        <v>133</v>
      </c>
      <c r="T179" s="464">
        <v>0</v>
      </c>
      <c r="U179" s="464">
        <v>0</v>
      </c>
      <c r="V179" s="464" t="s">
        <v>161</v>
      </c>
    </row>
    <row r="180" spans="1:22" x14ac:dyDescent="0.2">
      <c r="A180" s="406" t="s">
        <v>258</v>
      </c>
      <c r="B180" s="406" t="s">
        <v>259</v>
      </c>
      <c r="C180" s="406" t="s">
        <v>123</v>
      </c>
      <c r="D180" s="406" t="s">
        <v>301</v>
      </c>
      <c r="E180" s="406" t="s">
        <v>383</v>
      </c>
      <c r="F180" s="406">
        <v>10</v>
      </c>
      <c r="G180" s="406" t="s">
        <v>230</v>
      </c>
      <c r="H180" s="406" t="s">
        <v>160</v>
      </c>
      <c r="I180" s="406" t="s">
        <v>246</v>
      </c>
      <c r="J180" s="406" t="s">
        <v>314</v>
      </c>
      <c r="K180" s="406"/>
      <c r="L180" s="406"/>
      <c r="M180" s="406"/>
      <c r="N180" s="406"/>
      <c r="O180" s="406">
        <v>0</v>
      </c>
      <c r="P180" s="406">
        <v>0.3</v>
      </c>
      <c r="Q180" s="463">
        <v>10</v>
      </c>
      <c r="R180" s="464" t="s">
        <v>160</v>
      </c>
      <c r="S180" s="464" t="s">
        <v>134</v>
      </c>
      <c r="T180" s="464">
        <v>0</v>
      </c>
      <c r="U180" s="464">
        <v>0.3</v>
      </c>
      <c r="V180" s="464" t="s">
        <v>161</v>
      </c>
    </row>
    <row r="181" spans="1:22" x14ac:dyDescent="0.2">
      <c r="A181" s="406" t="s">
        <v>258</v>
      </c>
      <c r="B181" s="406" t="s">
        <v>259</v>
      </c>
      <c r="C181" s="406" t="s">
        <v>123</v>
      </c>
      <c r="D181" s="406" t="s">
        <v>301</v>
      </c>
      <c r="E181" s="406" t="s">
        <v>383</v>
      </c>
      <c r="F181" s="406">
        <v>10</v>
      </c>
      <c r="G181" s="406" t="s">
        <v>230</v>
      </c>
      <c r="H181" s="406" t="s">
        <v>160</v>
      </c>
      <c r="I181" s="406" t="s">
        <v>246</v>
      </c>
      <c r="J181" s="406" t="s">
        <v>307</v>
      </c>
      <c r="K181" s="406"/>
      <c r="L181" s="406"/>
      <c r="M181" s="406"/>
      <c r="N181" s="406"/>
      <c r="O181" s="406">
        <v>0</v>
      </c>
      <c r="P181" s="406">
        <v>0</v>
      </c>
      <c r="Q181" s="463">
        <v>10</v>
      </c>
      <c r="R181" s="464" t="s">
        <v>160</v>
      </c>
      <c r="S181" s="464" t="s">
        <v>135</v>
      </c>
      <c r="T181" s="464">
        <v>0</v>
      </c>
      <c r="U181" s="464">
        <v>0</v>
      </c>
      <c r="V181" s="464" t="s">
        <v>161</v>
      </c>
    </row>
    <row r="182" spans="1:22" x14ac:dyDescent="0.2">
      <c r="A182" s="406" t="s">
        <v>258</v>
      </c>
      <c r="B182" s="406" t="s">
        <v>259</v>
      </c>
      <c r="C182" s="406" t="s">
        <v>123</v>
      </c>
      <c r="D182" s="406" t="s">
        <v>302</v>
      </c>
      <c r="E182" s="406" t="s">
        <v>383</v>
      </c>
      <c r="F182" s="406">
        <v>10</v>
      </c>
      <c r="G182" s="406" t="s">
        <v>230</v>
      </c>
      <c r="H182" s="406" t="s">
        <v>160</v>
      </c>
      <c r="I182" s="406" t="s">
        <v>246</v>
      </c>
      <c r="J182" s="406" t="s">
        <v>314</v>
      </c>
      <c r="K182" s="406"/>
      <c r="L182" s="406"/>
      <c r="M182" s="406"/>
      <c r="N182" s="406"/>
      <c r="O182" s="406">
        <v>0</v>
      </c>
      <c r="P182" s="406">
        <v>0.3</v>
      </c>
      <c r="Q182" s="463">
        <v>10</v>
      </c>
      <c r="R182" s="464" t="s">
        <v>160</v>
      </c>
      <c r="S182" s="464" t="s">
        <v>136</v>
      </c>
      <c r="T182" s="464">
        <v>0</v>
      </c>
      <c r="U182" s="464">
        <v>0.3</v>
      </c>
      <c r="V182" s="464" t="s">
        <v>161</v>
      </c>
    </row>
    <row r="183" spans="1:22" x14ac:dyDescent="0.2">
      <c r="A183" s="406" t="s">
        <v>258</v>
      </c>
      <c r="B183" s="406" t="s">
        <v>259</v>
      </c>
      <c r="C183" s="406" t="s">
        <v>123</v>
      </c>
      <c r="D183" s="406" t="s">
        <v>302</v>
      </c>
      <c r="E183" s="406" t="s">
        <v>383</v>
      </c>
      <c r="F183" s="406">
        <v>10</v>
      </c>
      <c r="G183" s="406" t="s">
        <v>230</v>
      </c>
      <c r="H183" s="406" t="s">
        <v>160</v>
      </c>
      <c r="I183" s="406" t="s">
        <v>246</v>
      </c>
      <c r="J183" s="406" t="s">
        <v>307</v>
      </c>
      <c r="K183" s="406"/>
      <c r="L183" s="406"/>
      <c r="M183" s="406"/>
      <c r="N183" s="406"/>
      <c r="O183" s="406">
        <v>0</v>
      </c>
      <c r="P183" s="406">
        <v>0</v>
      </c>
      <c r="Q183" s="463">
        <v>10</v>
      </c>
      <c r="R183" s="464" t="s">
        <v>160</v>
      </c>
      <c r="S183" s="464" t="s">
        <v>137</v>
      </c>
      <c r="T183" s="464">
        <v>0</v>
      </c>
      <c r="U183" s="464">
        <v>0</v>
      </c>
      <c r="V183" s="464" t="s">
        <v>161</v>
      </c>
    </row>
    <row r="184" spans="1:22" x14ac:dyDescent="0.2">
      <c r="A184" s="406" t="s">
        <v>258</v>
      </c>
      <c r="B184" s="406" t="s">
        <v>259</v>
      </c>
      <c r="C184" s="406" t="s">
        <v>123</v>
      </c>
      <c r="D184" s="406" t="s">
        <v>303</v>
      </c>
      <c r="E184" s="406" t="s">
        <v>383</v>
      </c>
      <c r="F184" s="406">
        <v>10</v>
      </c>
      <c r="G184" s="406" t="s">
        <v>230</v>
      </c>
      <c r="H184" s="406" t="s">
        <v>160</v>
      </c>
      <c r="I184" s="406" t="s">
        <v>246</v>
      </c>
      <c r="J184" s="406" t="s">
        <v>314</v>
      </c>
      <c r="K184" s="406"/>
      <c r="L184" s="406"/>
      <c r="M184" s="406"/>
      <c r="N184" s="406"/>
      <c r="O184" s="406">
        <v>0</v>
      </c>
      <c r="P184" s="406">
        <v>0.3</v>
      </c>
      <c r="Q184" s="463">
        <v>10</v>
      </c>
      <c r="R184" s="464" t="s">
        <v>160</v>
      </c>
      <c r="S184" s="464" t="s">
        <v>138</v>
      </c>
      <c r="T184" s="464">
        <v>0</v>
      </c>
      <c r="U184" s="464">
        <v>0.3</v>
      </c>
      <c r="V184" s="464" t="s">
        <v>161</v>
      </c>
    </row>
    <row r="185" spans="1:22" x14ac:dyDescent="0.2">
      <c r="A185" s="406" t="s">
        <v>258</v>
      </c>
      <c r="B185" s="406" t="s">
        <v>259</v>
      </c>
      <c r="C185" s="406" t="s">
        <v>123</v>
      </c>
      <c r="D185" s="406" t="s">
        <v>303</v>
      </c>
      <c r="E185" s="406" t="s">
        <v>383</v>
      </c>
      <c r="F185" s="406">
        <v>10</v>
      </c>
      <c r="G185" s="406" t="s">
        <v>230</v>
      </c>
      <c r="H185" s="406" t="s">
        <v>160</v>
      </c>
      <c r="I185" s="406" t="s">
        <v>246</v>
      </c>
      <c r="J185" s="406" t="s">
        <v>307</v>
      </c>
      <c r="K185" s="406"/>
      <c r="L185" s="406"/>
      <c r="M185" s="406"/>
      <c r="N185" s="406"/>
      <c r="O185" s="406">
        <v>0</v>
      </c>
      <c r="P185" s="406">
        <v>0</v>
      </c>
      <c r="Q185" s="463">
        <v>10</v>
      </c>
      <c r="R185" s="464" t="s">
        <v>160</v>
      </c>
      <c r="S185" s="464" t="s">
        <v>139</v>
      </c>
      <c r="T185" s="464">
        <v>0</v>
      </c>
      <c r="U185" s="464">
        <v>0</v>
      </c>
      <c r="V185" s="464" t="s">
        <v>161</v>
      </c>
    </row>
    <row r="186" spans="1:22" x14ac:dyDescent="0.2">
      <c r="A186" s="406" t="s">
        <v>258</v>
      </c>
      <c r="B186" s="406" t="s">
        <v>259</v>
      </c>
      <c r="C186" s="406" t="s">
        <v>123</v>
      </c>
      <c r="D186" s="406" t="s">
        <v>304</v>
      </c>
      <c r="E186" s="406" t="s">
        <v>383</v>
      </c>
      <c r="F186" s="406">
        <v>10</v>
      </c>
      <c r="G186" s="406" t="s">
        <v>230</v>
      </c>
      <c r="H186" s="406" t="s">
        <v>160</v>
      </c>
      <c r="I186" s="406" t="s">
        <v>246</v>
      </c>
      <c r="J186" s="406" t="s">
        <v>314</v>
      </c>
      <c r="K186" s="406"/>
      <c r="L186" s="406"/>
      <c r="M186" s="406"/>
      <c r="N186" s="406"/>
      <c r="O186" s="406">
        <v>0</v>
      </c>
      <c r="P186" s="406">
        <v>0.3</v>
      </c>
      <c r="Q186" s="463">
        <v>10</v>
      </c>
      <c r="R186" s="464" t="s">
        <v>160</v>
      </c>
      <c r="S186" s="464" t="s">
        <v>140</v>
      </c>
      <c r="T186" s="464">
        <v>0</v>
      </c>
      <c r="U186" s="464">
        <v>0.3</v>
      </c>
      <c r="V186" s="464" t="s">
        <v>161</v>
      </c>
    </row>
    <row r="187" spans="1:22" x14ac:dyDescent="0.2">
      <c r="A187" s="406" t="s">
        <v>258</v>
      </c>
      <c r="B187" s="406" t="s">
        <v>259</v>
      </c>
      <c r="C187" s="406" t="s">
        <v>123</v>
      </c>
      <c r="D187" s="406" t="s">
        <v>304</v>
      </c>
      <c r="E187" s="406" t="s">
        <v>383</v>
      </c>
      <c r="F187" s="406">
        <v>10</v>
      </c>
      <c r="G187" s="406" t="s">
        <v>230</v>
      </c>
      <c r="H187" s="406" t="s">
        <v>160</v>
      </c>
      <c r="I187" s="406" t="s">
        <v>246</v>
      </c>
      <c r="J187" s="406" t="s">
        <v>307</v>
      </c>
      <c r="K187" s="406"/>
      <c r="L187" s="406"/>
      <c r="M187" s="406"/>
      <c r="N187" s="406"/>
      <c r="O187" s="406">
        <v>0</v>
      </c>
      <c r="P187" s="406">
        <v>0</v>
      </c>
      <c r="Q187" s="463">
        <v>10</v>
      </c>
      <c r="R187" s="464" t="s">
        <v>160</v>
      </c>
      <c r="S187" s="464" t="s">
        <v>141</v>
      </c>
      <c r="T187" s="464">
        <v>0</v>
      </c>
      <c r="U187" s="464">
        <v>0</v>
      </c>
      <c r="V187" s="464" t="s">
        <v>161</v>
      </c>
    </row>
    <row r="188" spans="1:22" x14ac:dyDescent="0.2">
      <c r="A188" s="406" t="s">
        <v>258</v>
      </c>
      <c r="B188" s="406" t="s">
        <v>259</v>
      </c>
      <c r="C188" s="406" t="s">
        <v>123</v>
      </c>
      <c r="D188" s="406" t="s">
        <v>73</v>
      </c>
      <c r="E188" s="406" t="s">
        <v>383</v>
      </c>
      <c r="F188" s="406">
        <v>11</v>
      </c>
      <c r="G188" s="406" t="s">
        <v>230</v>
      </c>
      <c r="H188" s="406" t="s">
        <v>162</v>
      </c>
      <c r="I188" s="406" t="s">
        <v>246</v>
      </c>
      <c r="J188" s="406" t="s">
        <v>314</v>
      </c>
      <c r="K188" s="406"/>
      <c r="L188" s="406"/>
      <c r="M188" s="406"/>
      <c r="N188" s="406"/>
      <c r="O188" s="406">
        <v>0</v>
      </c>
      <c r="P188" s="406">
        <v>1.5</v>
      </c>
      <c r="Q188" s="463">
        <v>11</v>
      </c>
      <c r="R188" s="464" t="s">
        <v>162</v>
      </c>
      <c r="S188" s="464" t="s">
        <v>132</v>
      </c>
      <c r="T188" s="464">
        <v>0</v>
      </c>
      <c r="U188" s="464">
        <v>1.5</v>
      </c>
      <c r="V188" s="464" t="s">
        <v>163</v>
      </c>
    </row>
    <row r="189" spans="1:22" x14ac:dyDescent="0.2">
      <c r="A189" s="406" t="s">
        <v>258</v>
      </c>
      <c r="B189" s="406" t="s">
        <v>259</v>
      </c>
      <c r="C189" s="406" t="s">
        <v>123</v>
      </c>
      <c r="D189" s="406" t="s">
        <v>73</v>
      </c>
      <c r="E189" s="406" t="s">
        <v>383</v>
      </c>
      <c r="F189" s="406">
        <v>11</v>
      </c>
      <c r="G189" s="406" t="s">
        <v>230</v>
      </c>
      <c r="H189" s="406" t="s">
        <v>162</v>
      </c>
      <c r="I189" s="406" t="s">
        <v>246</v>
      </c>
      <c r="J189" s="406" t="s">
        <v>307</v>
      </c>
      <c r="K189" s="406"/>
      <c r="L189" s="406"/>
      <c r="M189" s="406"/>
      <c r="N189" s="406"/>
      <c r="O189" s="406">
        <v>0</v>
      </c>
      <c r="P189" s="406">
        <v>0</v>
      </c>
      <c r="Q189" s="463">
        <v>11</v>
      </c>
      <c r="R189" s="464" t="s">
        <v>162</v>
      </c>
      <c r="S189" s="464" t="s">
        <v>133</v>
      </c>
      <c r="T189" s="464">
        <v>0</v>
      </c>
      <c r="U189" s="464">
        <v>0</v>
      </c>
      <c r="V189" s="464" t="s">
        <v>163</v>
      </c>
    </row>
    <row r="190" spans="1:22" x14ac:dyDescent="0.2">
      <c r="A190" s="406" t="s">
        <v>258</v>
      </c>
      <c r="B190" s="406" t="s">
        <v>259</v>
      </c>
      <c r="C190" s="406" t="s">
        <v>123</v>
      </c>
      <c r="D190" s="406" t="s">
        <v>301</v>
      </c>
      <c r="E190" s="406" t="s">
        <v>383</v>
      </c>
      <c r="F190" s="406">
        <v>11</v>
      </c>
      <c r="G190" s="406" t="s">
        <v>230</v>
      </c>
      <c r="H190" s="406" t="s">
        <v>162</v>
      </c>
      <c r="I190" s="406" t="s">
        <v>246</v>
      </c>
      <c r="J190" s="406" t="s">
        <v>314</v>
      </c>
      <c r="K190" s="406"/>
      <c r="L190" s="406"/>
      <c r="M190" s="406"/>
      <c r="N190" s="406"/>
      <c r="O190" s="406">
        <v>0</v>
      </c>
      <c r="P190" s="406">
        <v>1</v>
      </c>
      <c r="Q190" s="463">
        <v>11</v>
      </c>
      <c r="R190" s="464" t="s">
        <v>162</v>
      </c>
      <c r="S190" s="464" t="s">
        <v>134</v>
      </c>
      <c r="T190" s="464">
        <v>0</v>
      </c>
      <c r="U190" s="464">
        <v>1</v>
      </c>
      <c r="V190" s="464" t="s">
        <v>163</v>
      </c>
    </row>
    <row r="191" spans="1:22" x14ac:dyDescent="0.2">
      <c r="A191" s="406" t="s">
        <v>258</v>
      </c>
      <c r="B191" s="406" t="s">
        <v>259</v>
      </c>
      <c r="C191" s="406" t="s">
        <v>123</v>
      </c>
      <c r="D191" s="406" t="s">
        <v>301</v>
      </c>
      <c r="E191" s="406" t="s">
        <v>383</v>
      </c>
      <c r="F191" s="406">
        <v>11</v>
      </c>
      <c r="G191" s="406" t="s">
        <v>230</v>
      </c>
      <c r="H191" s="406" t="s">
        <v>162</v>
      </c>
      <c r="I191" s="406" t="s">
        <v>246</v>
      </c>
      <c r="J191" s="406" t="s">
        <v>307</v>
      </c>
      <c r="K191" s="406"/>
      <c r="L191" s="406"/>
      <c r="M191" s="406"/>
      <c r="N191" s="406"/>
      <c r="O191" s="406">
        <v>0</v>
      </c>
      <c r="P191" s="406">
        <v>0</v>
      </c>
      <c r="Q191" s="463">
        <v>11</v>
      </c>
      <c r="R191" s="464" t="s">
        <v>162</v>
      </c>
      <c r="S191" s="464" t="s">
        <v>135</v>
      </c>
      <c r="T191" s="464">
        <v>0</v>
      </c>
      <c r="U191" s="464">
        <v>0</v>
      </c>
      <c r="V191" s="464" t="s">
        <v>163</v>
      </c>
    </row>
    <row r="192" spans="1:22" x14ac:dyDescent="0.2">
      <c r="A192" s="406" t="s">
        <v>258</v>
      </c>
      <c r="B192" s="406" t="s">
        <v>259</v>
      </c>
      <c r="C192" s="406" t="s">
        <v>123</v>
      </c>
      <c r="D192" s="406" t="s">
        <v>302</v>
      </c>
      <c r="E192" s="406" t="s">
        <v>383</v>
      </c>
      <c r="F192" s="406">
        <v>11</v>
      </c>
      <c r="G192" s="406" t="s">
        <v>230</v>
      </c>
      <c r="H192" s="406" t="s">
        <v>162</v>
      </c>
      <c r="I192" s="406" t="s">
        <v>246</v>
      </c>
      <c r="J192" s="406" t="s">
        <v>314</v>
      </c>
      <c r="K192" s="406"/>
      <c r="L192" s="406"/>
      <c r="M192" s="406"/>
      <c r="N192" s="406"/>
      <c r="O192" s="406">
        <v>0</v>
      </c>
      <c r="P192" s="406">
        <v>0.3</v>
      </c>
      <c r="Q192" s="463">
        <v>11</v>
      </c>
      <c r="R192" s="464" t="s">
        <v>162</v>
      </c>
      <c r="S192" s="464" t="s">
        <v>136</v>
      </c>
      <c r="T192" s="464">
        <v>0</v>
      </c>
      <c r="U192" s="464">
        <v>0.3</v>
      </c>
      <c r="V192" s="464" t="s">
        <v>163</v>
      </c>
    </row>
    <row r="193" spans="1:22" x14ac:dyDescent="0.2">
      <c r="A193" s="406" t="s">
        <v>258</v>
      </c>
      <c r="B193" s="406" t="s">
        <v>259</v>
      </c>
      <c r="C193" s="406" t="s">
        <v>123</v>
      </c>
      <c r="D193" s="406" t="s">
        <v>302</v>
      </c>
      <c r="E193" s="406" t="s">
        <v>383</v>
      </c>
      <c r="F193" s="406">
        <v>11</v>
      </c>
      <c r="G193" s="406" t="s">
        <v>230</v>
      </c>
      <c r="H193" s="406" t="s">
        <v>162</v>
      </c>
      <c r="I193" s="406" t="s">
        <v>246</v>
      </c>
      <c r="J193" s="406" t="s">
        <v>307</v>
      </c>
      <c r="K193" s="406"/>
      <c r="L193" s="406"/>
      <c r="M193" s="406"/>
      <c r="N193" s="406"/>
      <c r="O193" s="406">
        <v>0</v>
      </c>
      <c r="P193" s="406">
        <v>0</v>
      </c>
      <c r="Q193" s="463">
        <v>11</v>
      </c>
      <c r="R193" s="464" t="s">
        <v>162</v>
      </c>
      <c r="S193" s="464" t="s">
        <v>137</v>
      </c>
      <c r="T193" s="464">
        <v>0</v>
      </c>
      <c r="U193" s="464">
        <v>0</v>
      </c>
      <c r="V193" s="464" t="s">
        <v>163</v>
      </c>
    </row>
    <row r="194" spans="1:22" x14ac:dyDescent="0.2">
      <c r="A194" s="406" t="s">
        <v>258</v>
      </c>
      <c r="B194" s="406" t="s">
        <v>259</v>
      </c>
      <c r="C194" s="406" t="s">
        <v>123</v>
      </c>
      <c r="D194" s="406" t="s">
        <v>303</v>
      </c>
      <c r="E194" s="406" t="s">
        <v>383</v>
      </c>
      <c r="F194" s="406">
        <v>11</v>
      </c>
      <c r="G194" s="406" t="s">
        <v>230</v>
      </c>
      <c r="H194" s="406" t="s">
        <v>162</v>
      </c>
      <c r="I194" s="406" t="s">
        <v>246</v>
      </c>
      <c r="J194" s="406" t="s">
        <v>314</v>
      </c>
      <c r="K194" s="406"/>
      <c r="L194" s="406"/>
      <c r="M194" s="406"/>
      <c r="N194" s="406"/>
      <c r="O194" s="406">
        <v>0</v>
      </c>
      <c r="P194" s="406">
        <v>0.3</v>
      </c>
      <c r="Q194" s="463">
        <v>11</v>
      </c>
      <c r="R194" s="464" t="s">
        <v>162</v>
      </c>
      <c r="S194" s="464" t="s">
        <v>138</v>
      </c>
      <c r="T194" s="464">
        <v>0</v>
      </c>
      <c r="U194" s="464">
        <v>0.3</v>
      </c>
      <c r="V194" s="464" t="s">
        <v>163</v>
      </c>
    </row>
    <row r="195" spans="1:22" x14ac:dyDescent="0.2">
      <c r="A195" s="406" t="s">
        <v>258</v>
      </c>
      <c r="B195" s="406" t="s">
        <v>259</v>
      </c>
      <c r="C195" s="406" t="s">
        <v>123</v>
      </c>
      <c r="D195" s="406" t="s">
        <v>303</v>
      </c>
      <c r="E195" s="406" t="s">
        <v>383</v>
      </c>
      <c r="F195" s="406">
        <v>11</v>
      </c>
      <c r="G195" s="406" t="s">
        <v>230</v>
      </c>
      <c r="H195" s="406" t="s">
        <v>162</v>
      </c>
      <c r="I195" s="406" t="s">
        <v>246</v>
      </c>
      <c r="J195" s="406" t="s">
        <v>307</v>
      </c>
      <c r="K195" s="406"/>
      <c r="L195" s="406"/>
      <c r="M195" s="406"/>
      <c r="N195" s="406"/>
      <c r="O195" s="406">
        <v>0</v>
      </c>
      <c r="P195" s="406">
        <v>0</v>
      </c>
      <c r="Q195" s="463">
        <v>11</v>
      </c>
      <c r="R195" s="464" t="s">
        <v>162</v>
      </c>
      <c r="S195" s="464" t="s">
        <v>139</v>
      </c>
      <c r="T195" s="464">
        <v>0</v>
      </c>
      <c r="U195" s="464">
        <v>0</v>
      </c>
      <c r="V195" s="464" t="s">
        <v>163</v>
      </c>
    </row>
    <row r="196" spans="1:22" x14ac:dyDescent="0.2">
      <c r="A196" s="406" t="s">
        <v>258</v>
      </c>
      <c r="B196" s="406" t="s">
        <v>259</v>
      </c>
      <c r="C196" s="406" t="s">
        <v>123</v>
      </c>
      <c r="D196" s="406" t="s">
        <v>304</v>
      </c>
      <c r="E196" s="406" t="s">
        <v>383</v>
      </c>
      <c r="F196" s="406">
        <v>11</v>
      </c>
      <c r="G196" s="406" t="s">
        <v>230</v>
      </c>
      <c r="H196" s="406" t="s">
        <v>162</v>
      </c>
      <c r="I196" s="406" t="s">
        <v>246</v>
      </c>
      <c r="J196" s="406" t="s">
        <v>314</v>
      </c>
      <c r="K196" s="406"/>
      <c r="L196" s="406"/>
      <c r="M196" s="406"/>
      <c r="N196" s="406"/>
      <c r="O196" s="406">
        <v>0</v>
      </c>
      <c r="P196" s="406">
        <v>0.3</v>
      </c>
      <c r="Q196" s="463">
        <v>11</v>
      </c>
      <c r="R196" s="464" t="s">
        <v>162</v>
      </c>
      <c r="S196" s="464" t="s">
        <v>140</v>
      </c>
      <c r="T196" s="464">
        <v>0</v>
      </c>
      <c r="U196" s="464">
        <v>0.3</v>
      </c>
      <c r="V196" s="464" t="s">
        <v>163</v>
      </c>
    </row>
    <row r="197" spans="1:22" x14ac:dyDescent="0.2">
      <c r="A197" s="406" t="s">
        <v>258</v>
      </c>
      <c r="B197" s="406" t="s">
        <v>259</v>
      </c>
      <c r="C197" s="406" t="s">
        <v>123</v>
      </c>
      <c r="D197" s="406" t="s">
        <v>304</v>
      </c>
      <c r="E197" s="406" t="s">
        <v>383</v>
      </c>
      <c r="F197" s="406">
        <v>11</v>
      </c>
      <c r="G197" s="406" t="s">
        <v>230</v>
      </c>
      <c r="H197" s="406" t="s">
        <v>162</v>
      </c>
      <c r="I197" s="406" t="s">
        <v>246</v>
      </c>
      <c r="J197" s="406" t="s">
        <v>307</v>
      </c>
      <c r="K197" s="406"/>
      <c r="L197" s="406"/>
      <c r="M197" s="406"/>
      <c r="N197" s="406"/>
      <c r="O197" s="406">
        <v>0</v>
      </c>
      <c r="P197" s="406">
        <v>0</v>
      </c>
      <c r="Q197" s="463">
        <v>11</v>
      </c>
      <c r="R197" s="464" t="s">
        <v>162</v>
      </c>
      <c r="S197" s="464" t="s">
        <v>141</v>
      </c>
      <c r="T197" s="464">
        <v>0</v>
      </c>
      <c r="U197" s="464">
        <v>0</v>
      </c>
      <c r="V197" s="464" t="s">
        <v>163</v>
      </c>
    </row>
    <row r="198" spans="1:22" x14ac:dyDescent="0.2">
      <c r="A198" s="406" t="s">
        <v>258</v>
      </c>
      <c r="B198" s="406" t="s">
        <v>259</v>
      </c>
      <c r="C198" s="406" t="s">
        <v>123</v>
      </c>
      <c r="D198" s="406" t="s">
        <v>73</v>
      </c>
      <c r="E198" s="406" t="s">
        <v>383</v>
      </c>
      <c r="F198" s="406">
        <v>12</v>
      </c>
      <c r="G198" s="406" t="s">
        <v>230</v>
      </c>
      <c r="H198" s="406" t="s">
        <v>164</v>
      </c>
      <c r="I198" s="406" t="s">
        <v>246</v>
      </c>
      <c r="J198" s="406" t="s">
        <v>314</v>
      </c>
      <c r="K198" s="406"/>
      <c r="L198" s="406"/>
      <c r="M198" s="406"/>
      <c r="N198" s="406"/>
      <c r="O198" s="406">
        <v>0</v>
      </c>
      <c r="P198" s="406">
        <v>1.5</v>
      </c>
      <c r="Q198" s="463">
        <v>12</v>
      </c>
      <c r="R198" s="464" t="s">
        <v>164</v>
      </c>
      <c r="S198" s="464" t="s">
        <v>132</v>
      </c>
      <c r="T198" s="464">
        <v>0</v>
      </c>
      <c r="U198" s="464">
        <v>1.5</v>
      </c>
      <c r="V198" s="464" t="s">
        <v>165</v>
      </c>
    </row>
    <row r="199" spans="1:22" x14ac:dyDescent="0.2">
      <c r="A199" s="406" t="s">
        <v>258</v>
      </c>
      <c r="B199" s="406" t="s">
        <v>259</v>
      </c>
      <c r="C199" s="406" t="s">
        <v>123</v>
      </c>
      <c r="D199" s="406" t="s">
        <v>73</v>
      </c>
      <c r="E199" s="406" t="s">
        <v>383</v>
      </c>
      <c r="F199" s="406">
        <v>12</v>
      </c>
      <c r="G199" s="406" t="s">
        <v>230</v>
      </c>
      <c r="H199" s="406" t="s">
        <v>164</v>
      </c>
      <c r="I199" s="406" t="s">
        <v>246</v>
      </c>
      <c r="J199" s="406" t="s">
        <v>307</v>
      </c>
      <c r="K199" s="406"/>
      <c r="L199" s="406"/>
      <c r="M199" s="406"/>
      <c r="N199" s="406"/>
      <c r="O199" s="406">
        <v>0</v>
      </c>
      <c r="P199" s="406">
        <v>0</v>
      </c>
      <c r="Q199" s="463">
        <v>12</v>
      </c>
      <c r="R199" s="464" t="s">
        <v>164</v>
      </c>
      <c r="S199" s="464" t="s">
        <v>133</v>
      </c>
      <c r="T199" s="464">
        <v>0</v>
      </c>
      <c r="U199" s="464">
        <v>0</v>
      </c>
      <c r="V199" s="464" t="s">
        <v>165</v>
      </c>
    </row>
    <row r="200" spans="1:22" x14ac:dyDescent="0.2">
      <c r="A200" s="406" t="s">
        <v>258</v>
      </c>
      <c r="B200" s="406" t="s">
        <v>259</v>
      </c>
      <c r="C200" s="406" t="s">
        <v>123</v>
      </c>
      <c r="D200" s="406" t="s">
        <v>301</v>
      </c>
      <c r="E200" s="406" t="s">
        <v>383</v>
      </c>
      <c r="F200" s="406">
        <v>12</v>
      </c>
      <c r="G200" s="406" t="s">
        <v>230</v>
      </c>
      <c r="H200" s="406" t="s">
        <v>164</v>
      </c>
      <c r="I200" s="406" t="s">
        <v>246</v>
      </c>
      <c r="J200" s="406" t="s">
        <v>314</v>
      </c>
      <c r="K200" s="406"/>
      <c r="L200" s="406"/>
      <c r="M200" s="406"/>
      <c r="N200" s="406"/>
      <c r="O200" s="406">
        <v>0</v>
      </c>
      <c r="P200" s="406">
        <v>0.7</v>
      </c>
      <c r="Q200" s="463">
        <v>12</v>
      </c>
      <c r="R200" s="464" t="s">
        <v>164</v>
      </c>
      <c r="S200" s="464" t="s">
        <v>134</v>
      </c>
      <c r="T200" s="464">
        <v>0</v>
      </c>
      <c r="U200" s="464">
        <v>0.7</v>
      </c>
      <c r="V200" s="464" t="s">
        <v>165</v>
      </c>
    </row>
    <row r="201" spans="1:22" x14ac:dyDescent="0.2">
      <c r="A201" s="406" t="s">
        <v>258</v>
      </c>
      <c r="B201" s="406" t="s">
        <v>259</v>
      </c>
      <c r="C201" s="406" t="s">
        <v>123</v>
      </c>
      <c r="D201" s="406" t="s">
        <v>301</v>
      </c>
      <c r="E201" s="406" t="s">
        <v>383</v>
      </c>
      <c r="F201" s="406">
        <v>12</v>
      </c>
      <c r="G201" s="406" t="s">
        <v>230</v>
      </c>
      <c r="H201" s="406" t="s">
        <v>164</v>
      </c>
      <c r="I201" s="406" t="s">
        <v>246</v>
      </c>
      <c r="J201" s="406" t="s">
        <v>307</v>
      </c>
      <c r="K201" s="406"/>
      <c r="L201" s="406"/>
      <c r="M201" s="406"/>
      <c r="N201" s="406"/>
      <c r="O201" s="406">
        <v>0</v>
      </c>
      <c r="P201" s="406">
        <v>0</v>
      </c>
      <c r="Q201" s="463">
        <v>12</v>
      </c>
      <c r="R201" s="464" t="s">
        <v>164</v>
      </c>
      <c r="S201" s="464" t="s">
        <v>135</v>
      </c>
      <c r="T201" s="464">
        <v>0</v>
      </c>
      <c r="U201" s="464">
        <v>0</v>
      </c>
      <c r="V201" s="464" t="s">
        <v>165</v>
      </c>
    </row>
    <row r="202" spans="1:22" x14ac:dyDescent="0.2">
      <c r="A202" s="406" t="s">
        <v>258</v>
      </c>
      <c r="B202" s="406" t="s">
        <v>259</v>
      </c>
      <c r="C202" s="406" t="s">
        <v>123</v>
      </c>
      <c r="D202" s="406" t="s">
        <v>302</v>
      </c>
      <c r="E202" s="406" t="s">
        <v>383</v>
      </c>
      <c r="F202" s="406">
        <v>12</v>
      </c>
      <c r="G202" s="406" t="s">
        <v>230</v>
      </c>
      <c r="H202" s="406" t="s">
        <v>164</v>
      </c>
      <c r="I202" s="406" t="s">
        <v>246</v>
      </c>
      <c r="J202" s="406" t="s">
        <v>314</v>
      </c>
      <c r="K202" s="406"/>
      <c r="L202" s="406"/>
      <c r="M202" s="406"/>
      <c r="N202" s="406"/>
      <c r="O202" s="406">
        <v>0</v>
      </c>
      <c r="P202" s="406">
        <v>0</v>
      </c>
      <c r="Q202" s="463">
        <v>12</v>
      </c>
      <c r="R202" s="464" t="s">
        <v>164</v>
      </c>
      <c r="S202" s="464" t="s">
        <v>136</v>
      </c>
      <c r="T202" s="464">
        <v>0</v>
      </c>
      <c r="U202" s="464">
        <v>0</v>
      </c>
      <c r="V202" s="464" t="s">
        <v>165</v>
      </c>
    </row>
    <row r="203" spans="1:22" x14ac:dyDescent="0.2">
      <c r="A203" s="406" t="s">
        <v>258</v>
      </c>
      <c r="B203" s="406" t="s">
        <v>259</v>
      </c>
      <c r="C203" s="406" t="s">
        <v>123</v>
      </c>
      <c r="D203" s="406" t="s">
        <v>302</v>
      </c>
      <c r="E203" s="406" t="s">
        <v>383</v>
      </c>
      <c r="F203" s="406">
        <v>12</v>
      </c>
      <c r="G203" s="406" t="s">
        <v>230</v>
      </c>
      <c r="H203" s="406" t="s">
        <v>164</v>
      </c>
      <c r="I203" s="406" t="s">
        <v>246</v>
      </c>
      <c r="J203" s="406" t="s">
        <v>307</v>
      </c>
      <c r="K203" s="406"/>
      <c r="L203" s="406"/>
      <c r="M203" s="406"/>
      <c r="N203" s="406"/>
      <c r="O203" s="406">
        <v>0</v>
      </c>
      <c r="P203" s="406">
        <v>0</v>
      </c>
      <c r="Q203" s="463">
        <v>12</v>
      </c>
      <c r="R203" s="464" t="s">
        <v>164</v>
      </c>
      <c r="S203" s="464" t="s">
        <v>137</v>
      </c>
      <c r="T203" s="464">
        <v>0</v>
      </c>
      <c r="U203" s="464">
        <v>0</v>
      </c>
      <c r="V203" s="464" t="s">
        <v>165</v>
      </c>
    </row>
    <row r="204" spans="1:22" x14ac:dyDescent="0.2">
      <c r="A204" s="406" t="s">
        <v>258</v>
      </c>
      <c r="B204" s="406" t="s">
        <v>259</v>
      </c>
      <c r="C204" s="406" t="s">
        <v>123</v>
      </c>
      <c r="D204" s="406" t="s">
        <v>303</v>
      </c>
      <c r="E204" s="406" t="s">
        <v>383</v>
      </c>
      <c r="F204" s="406">
        <v>12</v>
      </c>
      <c r="G204" s="406" t="s">
        <v>230</v>
      </c>
      <c r="H204" s="406" t="s">
        <v>164</v>
      </c>
      <c r="I204" s="406" t="s">
        <v>246</v>
      </c>
      <c r="J204" s="406" t="s">
        <v>314</v>
      </c>
      <c r="K204" s="406"/>
      <c r="L204" s="406"/>
      <c r="M204" s="406"/>
      <c r="N204" s="406"/>
      <c r="O204" s="406">
        <v>0</v>
      </c>
      <c r="P204" s="406">
        <v>0</v>
      </c>
      <c r="Q204" s="463">
        <v>12</v>
      </c>
      <c r="R204" s="464" t="s">
        <v>164</v>
      </c>
      <c r="S204" s="464" t="s">
        <v>138</v>
      </c>
      <c r="T204" s="464">
        <v>0</v>
      </c>
      <c r="U204" s="464">
        <v>0</v>
      </c>
      <c r="V204" s="464" t="s">
        <v>165</v>
      </c>
    </row>
    <row r="205" spans="1:22" x14ac:dyDescent="0.2">
      <c r="A205" s="406" t="s">
        <v>258</v>
      </c>
      <c r="B205" s="406" t="s">
        <v>259</v>
      </c>
      <c r="C205" s="406" t="s">
        <v>123</v>
      </c>
      <c r="D205" s="406" t="s">
        <v>303</v>
      </c>
      <c r="E205" s="406" t="s">
        <v>383</v>
      </c>
      <c r="F205" s="406">
        <v>12</v>
      </c>
      <c r="G205" s="406" t="s">
        <v>230</v>
      </c>
      <c r="H205" s="406" t="s">
        <v>164</v>
      </c>
      <c r="I205" s="406" t="s">
        <v>246</v>
      </c>
      <c r="J205" s="406" t="s">
        <v>307</v>
      </c>
      <c r="K205" s="406"/>
      <c r="L205" s="406"/>
      <c r="M205" s="406"/>
      <c r="N205" s="406"/>
      <c r="O205" s="406">
        <v>0</v>
      </c>
      <c r="P205" s="406">
        <v>0</v>
      </c>
      <c r="Q205" s="463">
        <v>12</v>
      </c>
      <c r="R205" s="464" t="s">
        <v>164</v>
      </c>
      <c r="S205" s="464" t="s">
        <v>139</v>
      </c>
      <c r="T205" s="464">
        <v>0</v>
      </c>
      <c r="U205" s="464">
        <v>0</v>
      </c>
      <c r="V205" s="464" t="s">
        <v>165</v>
      </c>
    </row>
    <row r="206" spans="1:22" x14ac:dyDescent="0.2">
      <c r="A206" s="406" t="s">
        <v>258</v>
      </c>
      <c r="B206" s="406" t="s">
        <v>259</v>
      </c>
      <c r="C206" s="406" t="s">
        <v>123</v>
      </c>
      <c r="D206" s="406" t="s">
        <v>304</v>
      </c>
      <c r="E206" s="406" t="s">
        <v>383</v>
      </c>
      <c r="F206" s="406">
        <v>12</v>
      </c>
      <c r="G206" s="406" t="s">
        <v>230</v>
      </c>
      <c r="H206" s="406" t="s">
        <v>164</v>
      </c>
      <c r="I206" s="406" t="s">
        <v>246</v>
      </c>
      <c r="J206" s="406" t="s">
        <v>314</v>
      </c>
      <c r="K206" s="406"/>
      <c r="L206" s="406"/>
      <c r="M206" s="406"/>
      <c r="N206" s="406"/>
      <c r="O206" s="406">
        <v>0</v>
      </c>
      <c r="P206" s="406">
        <v>0</v>
      </c>
      <c r="Q206" s="463">
        <v>12</v>
      </c>
      <c r="R206" s="464" t="s">
        <v>164</v>
      </c>
      <c r="S206" s="464" t="s">
        <v>140</v>
      </c>
      <c r="T206" s="464">
        <v>0</v>
      </c>
      <c r="U206" s="464">
        <v>0</v>
      </c>
      <c r="V206" s="464" t="s">
        <v>165</v>
      </c>
    </row>
    <row r="207" spans="1:22" x14ac:dyDescent="0.2">
      <c r="A207" s="406" t="s">
        <v>258</v>
      </c>
      <c r="B207" s="406" t="s">
        <v>259</v>
      </c>
      <c r="C207" s="406" t="s">
        <v>123</v>
      </c>
      <c r="D207" s="406" t="s">
        <v>304</v>
      </c>
      <c r="E207" s="406" t="s">
        <v>383</v>
      </c>
      <c r="F207" s="406">
        <v>12</v>
      </c>
      <c r="G207" s="406" t="s">
        <v>230</v>
      </c>
      <c r="H207" s="406" t="s">
        <v>164</v>
      </c>
      <c r="I207" s="406" t="s">
        <v>246</v>
      </c>
      <c r="J207" s="406" t="s">
        <v>307</v>
      </c>
      <c r="K207" s="406"/>
      <c r="L207" s="406"/>
      <c r="M207" s="406"/>
      <c r="N207" s="406"/>
      <c r="O207" s="406">
        <v>0</v>
      </c>
      <c r="P207" s="406">
        <v>0</v>
      </c>
      <c r="Q207" s="463">
        <v>12</v>
      </c>
      <c r="R207" s="464" t="s">
        <v>164</v>
      </c>
      <c r="S207" s="464" t="s">
        <v>141</v>
      </c>
      <c r="T207" s="464">
        <v>0</v>
      </c>
      <c r="U207" s="464">
        <v>0</v>
      </c>
      <c r="V207" s="464" t="s">
        <v>165</v>
      </c>
    </row>
    <row r="208" spans="1:22" x14ac:dyDescent="0.2">
      <c r="A208" s="406" t="s">
        <v>258</v>
      </c>
      <c r="B208" s="406" t="s">
        <v>259</v>
      </c>
      <c r="C208" s="406" t="s">
        <v>123</v>
      </c>
      <c r="D208" s="406" t="s">
        <v>73</v>
      </c>
      <c r="E208" s="406" t="s">
        <v>383</v>
      </c>
      <c r="F208" s="406">
        <v>13</v>
      </c>
      <c r="G208" s="406" t="s">
        <v>230</v>
      </c>
      <c r="H208" s="406" t="s">
        <v>166</v>
      </c>
      <c r="I208" s="406" t="s">
        <v>246</v>
      </c>
      <c r="J208" s="406" t="s">
        <v>314</v>
      </c>
      <c r="K208" s="406"/>
      <c r="L208" s="406"/>
      <c r="M208" s="406"/>
      <c r="N208" s="406"/>
      <c r="O208" s="406">
        <v>0</v>
      </c>
      <c r="P208" s="406">
        <v>0.45</v>
      </c>
      <c r="Q208" s="463">
        <v>13</v>
      </c>
      <c r="R208" s="464" t="s">
        <v>166</v>
      </c>
      <c r="S208" s="464" t="s">
        <v>132</v>
      </c>
      <c r="T208" s="464">
        <v>0</v>
      </c>
      <c r="U208" s="464">
        <v>0.45</v>
      </c>
      <c r="V208" s="464" t="s">
        <v>167</v>
      </c>
    </row>
    <row r="209" spans="1:22" x14ac:dyDescent="0.2">
      <c r="A209" s="406" t="s">
        <v>258</v>
      </c>
      <c r="B209" s="406" t="s">
        <v>259</v>
      </c>
      <c r="C209" s="406" t="s">
        <v>123</v>
      </c>
      <c r="D209" s="406" t="s">
        <v>73</v>
      </c>
      <c r="E209" s="406" t="s">
        <v>383</v>
      </c>
      <c r="F209" s="406">
        <v>13</v>
      </c>
      <c r="G209" s="406" t="s">
        <v>230</v>
      </c>
      <c r="H209" s="406" t="s">
        <v>166</v>
      </c>
      <c r="I209" s="406" t="s">
        <v>246</v>
      </c>
      <c r="J209" s="406" t="s">
        <v>307</v>
      </c>
      <c r="K209" s="406"/>
      <c r="L209" s="406"/>
      <c r="M209" s="406"/>
      <c r="N209" s="406"/>
      <c r="O209" s="406">
        <v>0</v>
      </c>
      <c r="P209" s="406">
        <v>0</v>
      </c>
      <c r="Q209" s="463">
        <v>13</v>
      </c>
      <c r="R209" s="464" t="s">
        <v>166</v>
      </c>
      <c r="S209" s="464" t="s">
        <v>133</v>
      </c>
      <c r="T209" s="464">
        <v>0</v>
      </c>
      <c r="U209" s="464">
        <v>0</v>
      </c>
      <c r="V209" s="464" t="s">
        <v>167</v>
      </c>
    </row>
    <row r="210" spans="1:22" x14ac:dyDescent="0.2">
      <c r="A210" s="406" t="s">
        <v>258</v>
      </c>
      <c r="B210" s="406" t="s">
        <v>259</v>
      </c>
      <c r="C210" s="406" t="s">
        <v>123</v>
      </c>
      <c r="D210" s="406" t="s">
        <v>301</v>
      </c>
      <c r="E210" s="406" t="s">
        <v>383</v>
      </c>
      <c r="F210" s="406">
        <v>13</v>
      </c>
      <c r="G210" s="406" t="s">
        <v>230</v>
      </c>
      <c r="H210" s="406" t="s">
        <v>166</v>
      </c>
      <c r="I210" s="406" t="s">
        <v>246</v>
      </c>
      <c r="J210" s="406" t="s">
        <v>314</v>
      </c>
      <c r="K210" s="406"/>
      <c r="L210" s="406"/>
      <c r="M210" s="406"/>
      <c r="N210" s="406"/>
      <c r="O210" s="406">
        <v>0</v>
      </c>
      <c r="P210" s="406">
        <v>0</v>
      </c>
      <c r="Q210" s="463">
        <v>13</v>
      </c>
      <c r="R210" s="464" t="s">
        <v>166</v>
      </c>
      <c r="S210" s="464" t="s">
        <v>134</v>
      </c>
      <c r="T210" s="464">
        <v>0</v>
      </c>
      <c r="U210" s="464">
        <v>0</v>
      </c>
      <c r="V210" s="464" t="s">
        <v>167</v>
      </c>
    </row>
    <row r="211" spans="1:22" x14ac:dyDescent="0.2">
      <c r="A211" s="406" t="s">
        <v>258</v>
      </c>
      <c r="B211" s="406" t="s">
        <v>259</v>
      </c>
      <c r="C211" s="406" t="s">
        <v>123</v>
      </c>
      <c r="D211" s="406" t="s">
        <v>301</v>
      </c>
      <c r="E211" s="406" t="s">
        <v>383</v>
      </c>
      <c r="F211" s="406">
        <v>13</v>
      </c>
      <c r="G211" s="406" t="s">
        <v>230</v>
      </c>
      <c r="H211" s="406" t="s">
        <v>166</v>
      </c>
      <c r="I211" s="406" t="s">
        <v>246</v>
      </c>
      <c r="J211" s="406" t="s">
        <v>307</v>
      </c>
      <c r="K211" s="406"/>
      <c r="L211" s="406"/>
      <c r="M211" s="406"/>
      <c r="N211" s="406"/>
      <c r="O211" s="406">
        <v>0</v>
      </c>
      <c r="P211" s="406">
        <v>0</v>
      </c>
      <c r="Q211" s="463">
        <v>13</v>
      </c>
      <c r="R211" s="464" t="s">
        <v>166</v>
      </c>
      <c r="S211" s="464" t="s">
        <v>135</v>
      </c>
      <c r="T211" s="464">
        <v>0</v>
      </c>
      <c r="U211" s="464">
        <v>0</v>
      </c>
      <c r="V211" s="464" t="s">
        <v>167</v>
      </c>
    </row>
    <row r="212" spans="1:22" x14ac:dyDescent="0.2">
      <c r="A212" s="406" t="s">
        <v>258</v>
      </c>
      <c r="B212" s="406" t="s">
        <v>259</v>
      </c>
      <c r="C212" s="406" t="s">
        <v>123</v>
      </c>
      <c r="D212" s="406" t="s">
        <v>302</v>
      </c>
      <c r="E212" s="406" t="s">
        <v>383</v>
      </c>
      <c r="F212" s="406">
        <v>13</v>
      </c>
      <c r="G212" s="406" t="s">
        <v>230</v>
      </c>
      <c r="H212" s="406" t="s">
        <v>166</v>
      </c>
      <c r="I212" s="406" t="s">
        <v>246</v>
      </c>
      <c r="J212" s="406" t="s">
        <v>314</v>
      </c>
      <c r="K212" s="406"/>
      <c r="L212" s="406"/>
      <c r="M212" s="406"/>
      <c r="N212" s="406"/>
      <c r="O212" s="406">
        <v>0</v>
      </c>
      <c r="P212" s="406">
        <v>0</v>
      </c>
      <c r="Q212" s="463">
        <v>13</v>
      </c>
      <c r="R212" s="464" t="s">
        <v>166</v>
      </c>
      <c r="S212" s="464" t="s">
        <v>136</v>
      </c>
      <c r="T212" s="464">
        <v>0</v>
      </c>
      <c r="U212" s="464">
        <v>0</v>
      </c>
      <c r="V212" s="464" t="s">
        <v>167</v>
      </c>
    </row>
    <row r="213" spans="1:22" x14ac:dyDescent="0.2">
      <c r="A213" s="406" t="s">
        <v>258</v>
      </c>
      <c r="B213" s="406" t="s">
        <v>259</v>
      </c>
      <c r="C213" s="406" t="s">
        <v>123</v>
      </c>
      <c r="D213" s="406" t="s">
        <v>302</v>
      </c>
      <c r="E213" s="406" t="s">
        <v>383</v>
      </c>
      <c r="F213" s="406">
        <v>13</v>
      </c>
      <c r="G213" s="406" t="s">
        <v>230</v>
      </c>
      <c r="H213" s="406" t="s">
        <v>166</v>
      </c>
      <c r="I213" s="406" t="s">
        <v>246</v>
      </c>
      <c r="J213" s="406" t="s">
        <v>307</v>
      </c>
      <c r="K213" s="406"/>
      <c r="L213" s="406"/>
      <c r="M213" s="406"/>
      <c r="N213" s="406"/>
      <c r="O213" s="406">
        <v>0</v>
      </c>
      <c r="P213" s="406">
        <v>0</v>
      </c>
      <c r="Q213" s="463">
        <v>13</v>
      </c>
      <c r="R213" s="464" t="s">
        <v>166</v>
      </c>
      <c r="S213" s="464" t="s">
        <v>137</v>
      </c>
      <c r="T213" s="464">
        <v>0</v>
      </c>
      <c r="U213" s="464">
        <v>0</v>
      </c>
      <c r="V213" s="464" t="s">
        <v>167</v>
      </c>
    </row>
    <row r="214" spans="1:22" x14ac:dyDescent="0.2">
      <c r="A214" s="406" t="s">
        <v>258</v>
      </c>
      <c r="B214" s="406" t="s">
        <v>259</v>
      </c>
      <c r="C214" s="406" t="s">
        <v>123</v>
      </c>
      <c r="D214" s="406" t="s">
        <v>303</v>
      </c>
      <c r="E214" s="406" t="s">
        <v>383</v>
      </c>
      <c r="F214" s="406">
        <v>13</v>
      </c>
      <c r="G214" s="406" t="s">
        <v>230</v>
      </c>
      <c r="H214" s="406" t="s">
        <v>166</v>
      </c>
      <c r="I214" s="406" t="s">
        <v>246</v>
      </c>
      <c r="J214" s="406" t="s">
        <v>314</v>
      </c>
      <c r="K214" s="406"/>
      <c r="L214" s="406"/>
      <c r="M214" s="406"/>
      <c r="N214" s="406"/>
      <c r="O214" s="406">
        <v>0</v>
      </c>
      <c r="P214" s="406">
        <v>0</v>
      </c>
      <c r="Q214" s="463">
        <v>13</v>
      </c>
      <c r="R214" s="464" t="s">
        <v>166</v>
      </c>
      <c r="S214" s="464" t="s">
        <v>138</v>
      </c>
      <c r="T214" s="464">
        <v>0</v>
      </c>
      <c r="U214" s="464">
        <v>0</v>
      </c>
      <c r="V214" s="464" t="s">
        <v>167</v>
      </c>
    </row>
    <row r="215" spans="1:22" x14ac:dyDescent="0.2">
      <c r="A215" s="406" t="s">
        <v>258</v>
      </c>
      <c r="B215" s="406" t="s">
        <v>259</v>
      </c>
      <c r="C215" s="406" t="s">
        <v>123</v>
      </c>
      <c r="D215" s="406" t="s">
        <v>303</v>
      </c>
      <c r="E215" s="406" t="s">
        <v>383</v>
      </c>
      <c r="F215" s="406">
        <v>13</v>
      </c>
      <c r="G215" s="406" t="s">
        <v>230</v>
      </c>
      <c r="H215" s="406" t="s">
        <v>166</v>
      </c>
      <c r="I215" s="406" t="s">
        <v>246</v>
      </c>
      <c r="J215" s="406" t="s">
        <v>307</v>
      </c>
      <c r="K215" s="406"/>
      <c r="L215" s="406"/>
      <c r="M215" s="406"/>
      <c r="N215" s="406"/>
      <c r="O215" s="406">
        <v>0</v>
      </c>
      <c r="P215" s="406">
        <v>0</v>
      </c>
      <c r="Q215" s="463">
        <v>13</v>
      </c>
      <c r="R215" s="464" t="s">
        <v>166</v>
      </c>
      <c r="S215" s="464" t="s">
        <v>139</v>
      </c>
      <c r="T215" s="464">
        <v>0</v>
      </c>
      <c r="U215" s="464">
        <v>0</v>
      </c>
      <c r="V215" s="464" t="s">
        <v>167</v>
      </c>
    </row>
    <row r="216" spans="1:22" x14ac:dyDescent="0.2">
      <c r="A216" s="406" t="s">
        <v>258</v>
      </c>
      <c r="B216" s="406" t="s">
        <v>259</v>
      </c>
      <c r="C216" s="406" t="s">
        <v>123</v>
      </c>
      <c r="D216" s="406" t="s">
        <v>304</v>
      </c>
      <c r="E216" s="406" t="s">
        <v>383</v>
      </c>
      <c r="F216" s="406">
        <v>13</v>
      </c>
      <c r="G216" s="406" t="s">
        <v>230</v>
      </c>
      <c r="H216" s="406" t="s">
        <v>166</v>
      </c>
      <c r="I216" s="406" t="s">
        <v>246</v>
      </c>
      <c r="J216" s="406" t="s">
        <v>314</v>
      </c>
      <c r="K216" s="406"/>
      <c r="L216" s="406"/>
      <c r="M216" s="406"/>
      <c r="N216" s="406"/>
      <c r="O216" s="406">
        <v>0</v>
      </c>
      <c r="P216" s="406">
        <v>0</v>
      </c>
      <c r="Q216" s="463">
        <v>13</v>
      </c>
      <c r="R216" s="464" t="s">
        <v>166</v>
      </c>
      <c r="S216" s="464" t="s">
        <v>140</v>
      </c>
      <c r="T216" s="464">
        <v>0</v>
      </c>
      <c r="U216" s="464">
        <v>0</v>
      </c>
      <c r="V216" s="464" t="s">
        <v>167</v>
      </c>
    </row>
    <row r="217" spans="1:22" x14ac:dyDescent="0.2">
      <c r="A217" s="406" t="s">
        <v>258</v>
      </c>
      <c r="B217" s="406" t="s">
        <v>259</v>
      </c>
      <c r="C217" s="406" t="s">
        <v>123</v>
      </c>
      <c r="D217" s="406" t="s">
        <v>304</v>
      </c>
      <c r="E217" s="406" t="s">
        <v>383</v>
      </c>
      <c r="F217" s="406">
        <v>13</v>
      </c>
      <c r="G217" s="406" t="s">
        <v>230</v>
      </c>
      <c r="H217" s="406" t="s">
        <v>166</v>
      </c>
      <c r="I217" s="406" t="s">
        <v>246</v>
      </c>
      <c r="J217" s="406" t="s">
        <v>307</v>
      </c>
      <c r="K217" s="406"/>
      <c r="L217" s="406"/>
      <c r="M217" s="406"/>
      <c r="N217" s="406"/>
      <c r="O217" s="406">
        <v>0</v>
      </c>
      <c r="P217" s="406">
        <v>0</v>
      </c>
      <c r="Q217" s="463">
        <v>13</v>
      </c>
      <c r="R217" s="464" t="s">
        <v>166</v>
      </c>
      <c r="S217" s="464" t="s">
        <v>141</v>
      </c>
      <c r="T217" s="464">
        <v>0</v>
      </c>
      <c r="U217" s="464">
        <v>0</v>
      </c>
      <c r="V217" s="464" t="s">
        <v>167</v>
      </c>
    </row>
    <row r="218" spans="1:22" x14ac:dyDescent="0.2">
      <c r="A218" s="406" t="s">
        <v>258</v>
      </c>
      <c r="B218" s="406" t="s">
        <v>259</v>
      </c>
      <c r="C218" s="406" t="s">
        <v>123</v>
      </c>
      <c r="D218" s="406" t="s">
        <v>73</v>
      </c>
      <c r="E218" s="406" t="s">
        <v>383</v>
      </c>
      <c r="F218" s="406">
        <v>14</v>
      </c>
      <c r="G218" s="406" t="s">
        <v>230</v>
      </c>
      <c r="H218" s="406" t="s">
        <v>168</v>
      </c>
      <c r="I218" s="406" t="s">
        <v>246</v>
      </c>
      <c r="J218" s="406" t="s">
        <v>314</v>
      </c>
      <c r="K218" s="406"/>
      <c r="L218" s="406"/>
      <c r="M218" s="406"/>
      <c r="N218" s="406"/>
      <c r="O218" s="406">
        <v>0</v>
      </c>
      <c r="P218" s="406">
        <v>0.7</v>
      </c>
      <c r="Q218" s="463">
        <v>14</v>
      </c>
      <c r="R218" s="464" t="s">
        <v>168</v>
      </c>
      <c r="S218" s="464" t="s">
        <v>132</v>
      </c>
      <c r="T218" s="464">
        <v>0</v>
      </c>
      <c r="U218" s="464">
        <v>0.7</v>
      </c>
      <c r="V218" s="464" t="s">
        <v>169</v>
      </c>
    </row>
    <row r="219" spans="1:22" x14ac:dyDescent="0.2">
      <c r="A219" s="406" t="s">
        <v>258</v>
      </c>
      <c r="B219" s="406" t="s">
        <v>259</v>
      </c>
      <c r="C219" s="406" t="s">
        <v>123</v>
      </c>
      <c r="D219" s="406" t="s">
        <v>73</v>
      </c>
      <c r="E219" s="406" t="s">
        <v>383</v>
      </c>
      <c r="F219" s="406">
        <v>14</v>
      </c>
      <c r="G219" s="406" t="s">
        <v>230</v>
      </c>
      <c r="H219" s="406" t="s">
        <v>168</v>
      </c>
      <c r="I219" s="406" t="s">
        <v>246</v>
      </c>
      <c r="J219" s="406" t="s">
        <v>307</v>
      </c>
      <c r="K219" s="406"/>
      <c r="L219" s="406"/>
      <c r="M219" s="406"/>
      <c r="N219" s="406"/>
      <c r="O219" s="406">
        <v>0</v>
      </c>
      <c r="P219" s="406">
        <v>0</v>
      </c>
      <c r="Q219" s="463">
        <v>14</v>
      </c>
      <c r="R219" s="464" t="s">
        <v>168</v>
      </c>
      <c r="S219" s="464" t="s">
        <v>133</v>
      </c>
      <c r="T219" s="464">
        <v>0</v>
      </c>
      <c r="U219" s="464">
        <v>0</v>
      </c>
      <c r="V219" s="464" t="s">
        <v>169</v>
      </c>
    </row>
    <row r="220" spans="1:22" x14ac:dyDescent="0.2">
      <c r="A220" s="406" t="s">
        <v>258</v>
      </c>
      <c r="B220" s="406" t="s">
        <v>259</v>
      </c>
      <c r="C220" s="406" t="s">
        <v>123</v>
      </c>
      <c r="D220" s="406" t="s">
        <v>301</v>
      </c>
      <c r="E220" s="406" t="s">
        <v>383</v>
      </c>
      <c r="F220" s="406">
        <v>14</v>
      </c>
      <c r="G220" s="406" t="s">
        <v>230</v>
      </c>
      <c r="H220" s="406" t="s">
        <v>168</v>
      </c>
      <c r="I220" s="406" t="s">
        <v>246</v>
      </c>
      <c r="J220" s="406" t="s">
        <v>314</v>
      </c>
      <c r="K220" s="406"/>
      <c r="L220" s="406"/>
      <c r="M220" s="406"/>
      <c r="N220" s="406"/>
      <c r="O220" s="406">
        <v>0</v>
      </c>
      <c r="P220" s="406">
        <v>0.2</v>
      </c>
      <c r="Q220" s="463">
        <v>14</v>
      </c>
      <c r="R220" s="464" t="s">
        <v>168</v>
      </c>
      <c r="S220" s="464" t="s">
        <v>134</v>
      </c>
      <c r="T220" s="464">
        <v>0</v>
      </c>
      <c r="U220" s="464">
        <v>0.2</v>
      </c>
      <c r="V220" s="464" t="s">
        <v>169</v>
      </c>
    </row>
    <row r="221" spans="1:22" x14ac:dyDescent="0.2">
      <c r="A221" s="406" t="s">
        <v>258</v>
      </c>
      <c r="B221" s="406" t="s">
        <v>259</v>
      </c>
      <c r="C221" s="406" t="s">
        <v>123</v>
      </c>
      <c r="D221" s="406" t="s">
        <v>301</v>
      </c>
      <c r="E221" s="406" t="s">
        <v>383</v>
      </c>
      <c r="F221" s="406">
        <v>14</v>
      </c>
      <c r="G221" s="406" t="s">
        <v>230</v>
      </c>
      <c r="H221" s="406" t="s">
        <v>168</v>
      </c>
      <c r="I221" s="406" t="s">
        <v>246</v>
      </c>
      <c r="J221" s="406" t="s">
        <v>307</v>
      </c>
      <c r="K221" s="406"/>
      <c r="L221" s="406"/>
      <c r="M221" s="406"/>
      <c r="N221" s="406"/>
      <c r="O221" s="406">
        <v>0</v>
      </c>
      <c r="P221" s="406">
        <v>0</v>
      </c>
      <c r="Q221" s="463">
        <v>14</v>
      </c>
      <c r="R221" s="464" t="s">
        <v>168</v>
      </c>
      <c r="S221" s="464" t="s">
        <v>135</v>
      </c>
      <c r="T221" s="464">
        <v>0</v>
      </c>
      <c r="U221" s="464">
        <v>0</v>
      </c>
      <c r="V221" s="464" t="s">
        <v>169</v>
      </c>
    </row>
    <row r="222" spans="1:22" x14ac:dyDescent="0.2">
      <c r="A222" s="406" t="s">
        <v>258</v>
      </c>
      <c r="B222" s="406" t="s">
        <v>259</v>
      </c>
      <c r="C222" s="406" t="s">
        <v>123</v>
      </c>
      <c r="D222" s="406" t="s">
        <v>302</v>
      </c>
      <c r="E222" s="406" t="s">
        <v>383</v>
      </c>
      <c r="F222" s="406">
        <v>14</v>
      </c>
      <c r="G222" s="406" t="s">
        <v>230</v>
      </c>
      <c r="H222" s="406" t="s">
        <v>168</v>
      </c>
      <c r="I222" s="406" t="s">
        <v>246</v>
      </c>
      <c r="J222" s="406" t="s">
        <v>314</v>
      </c>
      <c r="K222" s="406"/>
      <c r="L222" s="406"/>
      <c r="M222" s="406"/>
      <c r="N222" s="406"/>
      <c r="O222" s="406">
        <v>0</v>
      </c>
      <c r="P222" s="406">
        <v>0.2</v>
      </c>
      <c r="Q222" s="463">
        <v>14</v>
      </c>
      <c r="R222" s="464" t="s">
        <v>168</v>
      </c>
      <c r="S222" s="464" t="s">
        <v>136</v>
      </c>
      <c r="T222" s="464">
        <v>0</v>
      </c>
      <c r="U222" s="464">
        <v>0.2</v>
      </c>
      <c r="V222" s="464" t="s">
        <v>169</v>
      </c>
    </row>
    <row r="223" spans="1:22" x14ac:dyDescent="0.2">
      <c r="A223" s="406" t="s">
        <v>258</v>
      </c>
      <c r="B223" s="406" t="s">
        <v>259</v>
      </c>
      <c r="C223" s="406" t="s">
        <v>123</v>
      </c>
      <c r="D223" s="406" t="s">
        <v>302</v>
      </c>
      <c r="E223" s="406" t="s">
        <v>383</v>
      </c>
      <c r="F223" s="406">
        <v>14</v>
      </c>
      <c r="G223" s="406" t="s">
        <v>230</v>
      </c>
      <c r="H223" s="406" t="s">
        <v>168</v>
      </c>
      <c r="I223" s="406" t="s">
        <v>246</v>
      </c>
      <c r="J223" s="406" t="s">
        <v>307</v>
      </c>
      <c r="K223" s="406"/>
      <c r="L223" s="406"/>
      <c r="M223" s="406"/>
      <c r="N223" s="406"/>
      <c r="O223" s="406">
        <v>0</v>
      </c>
      <c r="P223" s="406">
        <v>0</v>
      </c>
      <c r="Q223" s="463">
        <v>14</v>
      </c>
      <c r="R223" s="464" t="s">
        <v>168</v>
      </c>
      <c r="S223" s="464" t="s">
        <v>137</v>
      </c>
      <c r="T223" s="464">
        <v>0</v>
      </c>
      <c r="U223" s="464">
        <v>0</v>
      </c>
      <c r="V223" s="464" t="s">
        <v>169</v>
      </c>
    </row>
    <row r="224" spans="1:22" x14ac:dyDescent="0.2">
      <c r="A224" s="406" t="s">
        <v>258</v>
      </c>
      <c r="B224" s="406" t="s">
        <v>259</v>
      </c>
      <c r="C224" s="406" t="s">
        <v>123</v>
      </c>
      <c r="D224" s="406" t="s">
        <v>303</v>
      </c>
      <c r="E224" s="406" t="s">
        <v>383</v>
      </c>
      <c r="F224" s="406">
        <v>14</v>
      </c>
      <c r="G224" s="406" t="s">
        <v>230</v>
      </c>
      <c r="H224" s="406" t="s">
        <v>168</v>
      </c>
      <c r="I224" s="406" t="s">
        <v>246</v>
      </c>
      <c r="J224" s="406" t="s">
        <v>314</v>
      </c>
      <c r="K224" s="406"/>
      <c r="L224" s="406"/>
      <c r="M224" s="406"/>
      <c r="N224" s="406"/>
      <c r="O224" s="406">
        <v>0</v>
      </c>
      <c r="P224" s="406">
        <v>0.2</v>
      </c>
      <c r="Q224" s="463">
        <v>14</v>
      </c>
      <c r="R224" s="464" t="s">
        <v>168</v>
      </c>
      <c r="S224" s="464" t="s">
        <v>138</v>
      </c>
      <c r="T224" s="464">
        <v>0</v>
      </c>
      <c r="U224" s="464">
        <v>0.2</v>
      </c>
      <c r="V224" s="464" t="s">
        <v>169</v>
      </c>
    </row>
    <row r="225" spans="1:22" x14ac:dyDescent="0.2">
      <c r="A225" s="406" t="s">
        <v>258</v>
      </c>
      <c r="B225" s="406" t="s">
        <v>259</v>
      </c>
      <c r="C225" s="406" t="s">
        <v>123</v>
      </c>
      <c r="D225" s="406" t="s">
        <v>303</v>
      </c>
      <c r="E225" s="406" t="s">
        <v>383</v>
      </c>
      <c r="F225" s="406">
        <v>14</v>
      </c>
      <c r="G225" s="406" t="s">
        <v>230</v>
      </c>
      <c r="H225" s="406" t="s">
        <v>168</v>
      </c>
      <c r="I225" s="406" t="s">
        <v>246</v>
      </c>
      <c r="J225" s="406" t="s">
        <v>307</v>
      </c>
      <c r="K225" s="406"/>
      <c r="L225" s="406"/>
      <c r="M225" s="406"/>
      <c r="N225" s="406"/>
      <c r="O225" s="406">
        <v>0</v>
      </c>
      <c r="P225" s="406">
        <v>0</v>
      </c>
      <c r="Q225" s="463">
        <v>14</v>
      </c>
      <c r="R225" s="464" t="s">
        <v>168</v>
      </c>
      <c r="S225" s="464" t="s">
        <v>139</v>
      </c>
      <c r="T225" s="464">
        <v>0</v>
      </c>
      <c r="U225" s="464">
        <v>0</v>
      </c>
      <c r="V225" s="464" t="s">
        <v>169</v>
      </c>
    </row>
    <row r="226" spans="1:22" x14ac:dyDescent="0.2">
      <c r="A226" s="406" t="s">
        <v>258</v>
      </c>
      <c r="B226" s="406" t="s">
        <v>259</v>
      </c>
      <c r="C226" s="406" t="s">
        <v>123</v>
      </c>
      <c r="D226" s="406" t="s">
        <v>304</v>
      </c>
      <c r="E226" s="406" t="s">
        <v>383</v>
      </c>
      <c r="F226" s="406">
        <v>14</v>
      </c>
      <c r="G226" s="406" t="s">
        <v>230</v>
      </c>
      <c r="H226" s="406" t="s">
        <v>168</v>
      </c>
      <c r="I226" s="406" t="s">
        <v>246</v>
      </c>
      <c r="J226" s="406" t="s">
        <v>314</v>
      </c>
      <c r="K226" s="406"/>
      <c r="L226" s="406"/>
      <c r="M226" s="406"/>
      <c r="N226" s="406"/>
      <c r="O226" s="406">
        <v>0</v>
      </c>
      <c r="P226" s="406">
        <v>0.2</v>
      </c>
      <c r="Q226" s="463">
        <v>14</v>
      </c>
      <c r="R226" s="464" t="s">
        <v>168</v>
      </c>
      <c r="S226" s="464" t="s">
        <v>140</v>
      </c>
      <c r="T226" s="464">
        <v>0</v>
      </c>
      <c r="U226" s="464">
        <v>0.2</v>
      </c>
      <c r="V226" s="464" t="s">
        <v>169</v>
      </c>
    </row>
    <row r="227" spans="1:22" x14ac:dyDescent="0.2">
      <c r="A227" s="406" t="s">
        <v>258</v>
      </c>
      <c r="B227" s="406" t="s">
        <v>259</v>
      </c>
      <c r="C227" s="406" t="s">
        <v>123</v>
      </c>
      <c r="D227" s="406" t="s">
        <v>304</v>
      </c>
      <c r="E227" s="406" t="s">
        <v>383</v>
      </c>
      <c r="F227" s="406">
        <v>14</v>
      </c>
      <c r="G227" s="406" t="s">
        <v>230</v>
      </c>
      <c r="H227" s="406" t="s">
        <v>168</v>
      </c>
      <c r="I227" s="406" t="s">
        <v>246</v>
      </c>
      <c r="J227" s="406" t="s">
        <v>307</v>
      </c>
      <c r="K227" s="406"/>
      <c r="L227" s="406"/>
      <c r="M227" s="406"/>
      <c r="N227" s="406"/>
      <c r="O227" s="406">
        <v>0</v>
      </c>
      <c r="P227" s="406">
        <v>0</v>
      </c>
      <c r="Q227" s="463">
        <v>14</v>
      </c>
      <c r="R227" s="464" t="s">
        <v>168</v>
      </c>
      <c r="S227" s="464" t="s">
        <v>141</v>
      </c>
      <c r="T227" s="464">
        <v>0</v>
      </c>
      <c r="U227" s="464">
        <v>0</v>
      </c>
      <c r="V227" s="464" t="s">
        <v>169</v>
      </c>
    </row>
    <row r="228" spans="1:22" x14ac:dyDescent="0.2">
      <c r="A228" s="406" t="s">
        <v>258</v>
      </c>
      <c r="B228" s="406" t="s">
        <v>259</v>
      </c>
      <c r="C228" s="406" t="s">
        <v>123</v>
      </c>
      <c r="D228" s="406" t="s">
        <v>73</v>
      </c>
      <c r="E228" s="406" t="s">
        <v>383</v>
      </c>
      <c r="F228" s="406">
        <v>15</v>
      </c>
      <c r="G228" s="406" t="s">
        <v>230</v>
      </c>
      <c r="H228" s="406" t="s">
        <v>170</v>
      </c>
      <c r="I228" s="406" t="s">
        <v>246</v>
      </c>
      <c r="J228" s="406" t="s">
        <v>314</v>
      </c>
      <c r="K228" s="406"/>
      <c r="L228" s="406"/>
      <c r="M228" s="406"/>
      <c r="N228" s="406"/>
      <c r="O228" s="406">
        <v>0</v>
      </c>
      <c r="P228" s="406">
        <v>1</v>
      </c>
      <c r="Q228" s="463">
        <v>15</v>
      </c>
      <c r="R228" s="464" t="s">
        <v>170</v>
      </c>
      <c r="S228" s="464" t="s">
        <v>132</v>
      </c>
      <c r="T228" s="464">
        <v>0</v>
      </c>
      <c r="U228" s="464">
        <v>1</v>
      </c>
      <c r="V228" s="464" t="s">
        <v>171</v>
      </c>
    </row>
    <row r="229" spans="1:22" x14ac:dyDescent="0.2">
      <c r="A229" s="406" t="s">
        <v>258</v>
      </c>
      <c r="B229" s="406" t="s">
        <v>259</v>
      </c>
      <c r="C229" s="406" t="s">
        <v>123</v>
      </c>
      <c r="D229" s="406" t="s">
        <v>73</v>
      </c>
      <c r="E229" s="406" t="s">
        <v>383</v>
      </c>
      <c r="F229" s="406">
        <v>15</v>
      </c>
      <c r="G229" s="406" t="s">
        <v>230</v>
      </c>
      <c r="H229" s="406" t="s">
        <v>170</v>
      </c>
      <c r="I229" s="406" t="s">
        <v>246</v>
      </c>
      <c r="J229" s="406" t="s">
        <v>307</v>
      </c>
      <c r="K229" s="406"/>
      <c r="L229" s="406"/>
      <c r="M229" s="406"/>
      <c r="N229" s="406"/>
      <c r="O229" s="406">
        <v>0</v>
      </c>
      <c r="P229" s="406">
        <v>0</v>
      </c>
      <c r="Q229" s="463">
        <v>15</v>
      </c>
      <c r="R229" s="464" t="s">
        <v>170</v>
      </c>
      <c r="S229" s="464" t="s">
        <v>133</v>
      </c>
      <c r="T229" s="464">
        <v>0</v>
      </c>
      <c r="U229" s="464">
        <v>0</v>
      </c>
      <c r="V229" s="464" t="s">
        <v>171</v>
      </c>
    </row>
    <row r="230" spans="1:22" x14ac:dyDescent="0.2">
      <c r="A230" s="406" t="s">
        <v>258</v>
      </c>
      <c r="B230" s="406" t="s">
        <v>259</v>
      </c>
      <c r="C230" s="406" t="s">
        <v>123</v>
      </c>
      <c r="D230" s="406" t="s">
        <v>301</v>
      </c>
      <c r="E230" s="406" t="s">
        <v>383</v>
      </c>
      <c r="F230" s="406">
        <v>15</v>
      </c>
      <c r="G230" s="406" t="s">
        <v>230</v>
      </c>
      <c r="H230" s="406" t="s">
        <v>170</v>
      </c>
      <c r="I230" s="406" t="s">
        <v>246</v>
      </c>
      <c r="J230" s="406" t="s">
        <v>314</v>
      </c>
      <c r="K230" s="406"/>
      <c r="L230" s="406"/>
      <c r="M230" s="406"/>
      <c r="N230" s="406"/>
      <c r="O230" s="406">
        <v>0</v>
      </c>
      <c r="P230" s="406">
        <v>1</v>
      </c>
      <c r="Q230" s="463">
        <v>15</v>
      </c>
      <c r="R230" s="464" t="s">
        <v>170</v>
      </c>
      <c r="S230" s="464" t="s">
        <v>134</v>
      </c>
      <c r="T230" s="464">
        <v>0</v>
      </c>
      <c r="U230" s="464">
        <v>1</v>
      </c>
      <c r="V230" s="464" t="s">
        <v>171</v>
      </c>
    </row>
    <row r="231" spans="1:22" x14ac:dyDescent="0.2">
      <c r="A231" s="406" t="s">
        <v>258</v>
      </c>
      <c r="B231" s="406" t="s">
        <v>259</v>
      </c>
      <c r="C231" s="406" t="s">
        <v>123</v>
      </c>
      <c r="D231" s="406" t="s">
        <v>301</v>
      </c>
      <c r="E231" s="406" t="s">
        <v>383</v>
      </c>
      <c r="F231" s="406">
        <v>15</v>
      </c>
      <c r="G231" s="406" t="s">
        <v>230</v>
      </c>
      <c r="H231" s="406" t="s">
        <v>170</v>
      </c>
      <c r="I231" s="406" t="s">
        <v>246</v>
      </c>
      <c r="J231" s="406" t="s">
        <v>307</v>
      </c>
      <c r="K231" s="406"/>
      <c r="L231" s="406"/>
      <c r="M231" s="406"/>
      <c r="N231" s="406"/>
      <c r="O231" s="406">
        <v>0</v>
      </c>
      <c r="P231" s="406">
        <v>0</v>
      </c>
      <c r="Q231" s="463">
        <v>15</v>
      </c>
      <c r="R231" s="464" t="s">
        <v>170</v>
      </c>
      <c r="S231" s="464" t="s">
        <v>135</v>
      </c>
      <c r="T231" s="464">
        <v>0</v>
      </c>
      <c r="U231" s="464">
        <v>0</v>
      </c>
      <c r="V231" s="464" t="s">
        <v>171</v>
      </c>
    </row>
    <row r="232" spans="1:22" x14ac:dyDescent="0.2">
      <c r="A232" s="406" t="s">
        <v>258</v>
      </c>
      <c r="B232" s="406" t="s">
        <v>259</v>
      </c>
      <c r="C232" s="406" t="s">
        <v>123</v>
      </c>
      <c r="D232" s="406" t="s">
        <v>302</v>
      </c>
      <c r="E232" s="406" t="s">
        <v>383</v>
      </c>
      <c r="F232" s="406">
        <v>15</v>
      </c>
      <c r="G232" s="406" t="s">
        <v>230</v>
      </c>
      <c r="H232" s="406" t="s">
        <v>170</v>
      </c>
      <c r="I232" s="406" t="s">
        <v>246</v>
      </c>
      <c r="J232" s="406" t="s">
        <v>314</v>
      </c>
      <c r="K232" s="406"/>
      <c r="L232" s="406"/>
      <c r="M232" s="406"/>
      <c r="N232" s="406"/>
      <c r="O232" s="406">
        <v>0</v>
      </c>
      <c r="P232" s="406">
        <v>1</v>
      </c>
      <c r="Q232" s="463">
        <v>15</v>
      </c>
      <c r="R232" s="464" t="s">
        <v>170</v>
      </c>
      <c r="S232" s="464" t="s">
        <v>136</v>
      </c>
      <c r="T232" s="464">
        <v>0</v>
      </c>
      <c r="U232" s="464">
        <v>1</v>
      </c>
      <c r="V232" s="464" t="s">
        <v>171</v>
      </c>
    </row>
    <row r="233" spans="1:22" x14ac:dyDescent="0.2">
      <c r="A233" s="406" t="s">
        <v>258</v>
      </c>
      <c r="B233" s="406" t="s">
        <v>259</v>
      </c>
      <c r="C233" s="406" t="s">
        <v>123</v>
      </c>
      <c r="D233" s="406" t="s">
        <v>302</v>
      </c>
      <c r="E233" s="406" t="s">
        <v>383</v>
      </c>
      <c r="F233" s="406">
        <v>15</v>
      </c>
      <c r="G233" s="406" t="s">
        <v>230</v>
      </c>
      <c r="H233" s="406" t="s">
        <v>170</v>
      </c>
      <c r="I233" s="406" t="s">
        <v>246</v>
      </c>
      <c r="J233" s="406" t="s">
        <v>307</v>
      </c>
      <c r="K233" s="406"/>
      <c r="L233" s="406"/>
      <c r="M233" s="406"/>
      <c r="N233" s="406"/>
      <c r="O233" s="406">
        <v>0</v>
      </c>
      <c r="P233" s="406">
        <v>0</v>
      </c>
      <c r="Q233" s="463">
        <v>15</v>
      </c>
      <c r="R233" s="464" t="s">
        <v>170</v>
      </c>
      <c r="S233" s="464" t="s">
        <v>137</v>
      </c>
      <c r="T233" s="464">
        <v>0</v>
      </c>
      <c r="U233" s="464">
        <v>0</v>
      </c>
      <c r="V233" s="464" t="s">
        <v>171</v>
      </c>
    </row>
    <row r="234" spans="1:22" x14ac:dyDescent="0.2">
      <c r="A234" s="406" t="s">
        <v>258</v>
      </c>
      <c r="B234" s="406" t="s">
        <v>259</v>
      </c>
      <c r="C234" s="406" t="s">
        <v>123</v>
      </c>
      <c r="D234" s="406" t="s">
        <v>303</v>
      </c>
      <c r="E234" s="406" t="s">
        <v>383</v>
      </c>
      <c r="F234" s="406">
        <v>15</v>
      </c>
      <c r="G234" s="406" t="s">
        <v>230</v>
      </c>
      <c r="H234" s="406" t="s">
        <v>170</v>
      </c>
      <c r="I234" s="406" t="s">
        <v>246</v>
      </c>
      <c r="J234" s="406" t="s">
        <v>314</v>
      </c>
      <c r="K234" s="406"/>
      <c r="L234" s="406"/>
      <c r="M234" s="406"/>
      <c r="N234" s="406"/>
      <c r="O234" s="406">
        <v>0</v>
      </c>
      <c r="P234" s="406">
        <v>1</v>
      </c>
      <c r="Q234" s="463">
        <v>15</v>
      </c>
      <c r="R234" s="464" t="s">
        <v>170</v>
      </c>
      <c r="S234" s="464" t="s">
        <v>138</v>
      </c>
      <c r="T234" s="464">
        <v>0</v>
      </c>
      <c r="U234" s="464">
        <v>1</v>
      </c>
      <c r="V234" s="464" t="s">
        <v>171</v>
      </c>
    </row>
    <row r="235" spans="1:22" x14ac:dyDescent="0.2">
      <c r="A235" s="406" t="s">
        <v>258</v>
      </c>
      <c r="B235" s="406" t="s">
        <v>259</v>
      </c>
      <c r="C235" s="406" t="s">
        <v>123</v>
      </c>
      <c r="D235" s="406" t="s">
        <v>303</v>
      </c>
      <c r="E235" s="406" t="s">
        <v>383</v>
      </c>
      <c r="F235" s="406">
        <v>15</v>
      </c>
      <c r="G235" s="406" t="s">
        <v>230</v>
      </c>
      <c r="H235" s="406" t="s">
        <v>170</v>
      </c>
      <c r="I235" s="406" t="s">
        <v>246</v>
      </c>
      <c r="J235" s="406" t="s">
        <v>307</v>
      </c>
      <c r="K235" s="406"/>
      <c r="L235" s="406"/>
      <c r="M235" s="406"/>
      <c r="N235" s="406"/>
      <c r="O235" s="406">
        <v>0</v>
      </c>
      <c r="P235" s="406">
        <v>0</v>
      </c>
      <c r="Q235" s="463">
        <v>15</v>
      </c>
      <c r="R235" s="464" t="s">
        <v>170</v>
      </c>
      <c r="S235" s="464" t="s">
        <v>139</v>
      </c>
      <c r="T235" s="464">
        <v>0</v>
      </c>
      <c r="U235" s="464">
        <v>0</v>
      </c>
      <c r="V235" s="464" t="s">
        <v>171</v>
      </c>
    </row>
    <row r="236" spans="1:22" x14ac:dyDescent="0.2">
      <c r="A236" s="406" t="s">
        <v>258</v>
      </c>
      <c r="B236" s="406" t="s">
        <v>259</v>
      </c>
      <c r="C236" s="406" t="s">
        <v>123</v>
      </c>
      <c r="D236" s="406" t="s">
        <v>304</v>
      </c>
      <c r="E236" s="406" t="s">
        <v>383</v>
      </c>
      <c r="F236" s="406">
        <v>15</v>
      </c>
      <c r="G236" s="406" t="s">
        <v>230</v>
      </c>
      <c r="H236" s="406" t="s">
        <v>170</v>
      </c>
      <c r="I236" s="406" t="s">
        <v>246</v>
      </c>
      <c r="J236" s="406" t="s">
        <v>314</v>
      </c>
      <c r="K236" s="406"/>
      <c r="L236" s="406"/>
      <c r="M236" s="406"/>
      <c r="N236" s="406"/>
      <c r="O236" s="406">
        <v>0</v>
      </c>
      <c r="P236" s="406">
        <v>1</v>
      </c>
      <c r="Q236" s="463">
        <v>15</v>
      </c>
      <c r="R236" s="464" t="s">
        <v>170</v>
      </c>
      <c r="S236" s="464" t="s">
        <v>140</v>
      </c>
      <c r="T236" s="464">
        <v>0</v>
      </c>
      <c r="U236" s="464">
        <v>1</v>
      </c>
      <c r="V236" s="464" t="s">
        <v>171</v>
      </c>
    </row>
    <row r="237" spans="1:22" x14ac:dyDescent="0.2">
      <c r="A237" s="406" t="s">
        <v>258</v>
      </c>
      <c r="B237" s="406" t="s">
        <v>259</v>
      </c>
      <c r="C237" s="406" t="s">
        <v>123</v>
      </c>
      <c r="D237" s="406" t="s">
        <v>304</v>
      </c>
      <c r="E237" s="406" t="s">
        <v>383</v>
      </c>
      <c r="F237" s="406">
        <v>15</v>
      </c>
      <c r="G237" s="406" t="s">
        <v>230</v>
      </c>
      <c r="H237" s="406" t="s">
        <v>170</v>
      </c>
      <c r="I237" s="406" t="s">
        <v>246</v>
      </c>
      <c r="J237" s="406" t="s">
        <v>307</v>
      </c>
      <c r="K237" s="406"/>
      <c r="L237" s="406"/>
      <c r="M237" s="406"/>
      <c r="N237" s="406"/>
      <c r="O237" s="406">
        <v>0</v>
      </c>
      <c r="P237" s="406">
        <v>0</v>
      </c>
      <c r="Q237" s="463">
        <v>15</v>
      </c>
      <c r="R237" s="464" t="s">
        <v>170</v>
      </c>
      <c r="S237" s="464" t="s">
        <v>141</v>
      </c>
      <c r="T237" s="464">
        <v>0</v>
      </c>
      <c r="U237" s="464">
        <v>0</v>
      </c>
      <c r="V237" s="464" t="s">
        <v>171</v>
      </c>
    </row>
    <row r="238" spans="1:22" x14ac:dyDescent="0.2">
      <c r="A238" s="406" t="s">
        <v>258</v>
      </c>
      <c r="B238" s="406" t="s">
        <v>259</v>
      </c>
      <c r="C238" s="406" t="s">
        <v>123</v>
      </c>
      <c r="D238" s="406" t="s">
        <v>73</v>
      </c>
      <c r="E238" s="406" t="s">
        <v>383</v>
      </c>
      <c r="F238" s="406">
        <v>16</v>
      </c>
      <c r="G238" s="406" t="s">
        <v>230</v>
      </c>
      <c r="H238" s="406" t="s">
        <v>121</v>
      </c>
      <c r="I238" s="406" t="s">
        <v>246</v>
      </c>
      <c r="J238" s="406" t="s">
        <v>314</v>
      </c>
      <c r="K238" s="406"/>
      <c r="L238" s="406"/>
      <c r="M238" s="406"/>
      <c r="N238" s="406"/>
      <c r="O238" s="406">
        <v>0</v>
      </c>
      <c r="P238" s="406">
        <v>1</v>
      </c>
      <c r="Q238" s="463">
        <v>16</v>
      </c>
      <c r="R238" s="464" t="s">
        <v>121</v>
      </c>
      <c r="S238" s="464" t="s">
        <v>132</v>
      </c>
      <c r="T238" s="464">
        <v>0</v>
      </c>
      <c r="U238" s="464">
        <v>1</v>
      </c>
      <c r="V238" s="464" t="s">
        <v>440</v>
      </c>
    </row>
    <row r="239" spans="1:22" x14ac:dyDescent="0.2">
      <c r="A239" s="406" t="s">
        <v>258</v>
      </c>
      <c r="B239" s="406" t="s">
        <v>259</v>
      </c>
      <c r="C239" s="406" t="s">
        <v>123</v>
      </c>
      <c r="D239" s="406" t="s">
        <v>73</v>
      </c>
      <c r="E239" s="406" t="s">
        <v>383</v>
      </c>
      <c r="F239" s="406">
        <v>16</v>
      </c>
      <c r="G239" s="406" t="s">
        <v>230</v>
      </c>
      <c r="H239" s="406" t="s">
        <v>121</v>
      </c>
      <c r="I239" s="406" t="s">
        <v>246</v>
      </c>
      <c r="J239" s="406" t="s">
        <v>307</v>
      </c>
      <c r="K239" s="406"/>
      <c r="L239" s="406"/>
      <c r="M239" s="406"/>
      <c r="N239" s="406"/>
      <c r="O239" s="406">
        <v>0</v>
      </c>
      <c r="P239" s="406">
        <v>0</v>
      </c>
      <c r="Q239" s="463">
        <v>16</v>
      </c>
      <c r="R239" s="464" t="s">
        <v>121</v>
      </c>
      <c r="S239" s="464" t="s">
        <v>133</v>
      </c>
      <c r="T239" s="464">
        <v>0</v>
      </c>
      <c r="U239" s="464">
        <v>0</v>
      </c>
      <c r="V239" s="464" t="s">
        <v>440</v>
      </c>
    </row>
    <row r="240" spans="1:22" x14ac:dyDescent="0.2">
      <c r="A240" s="406" t="s">
        <v>258</v>
      </c>
      <c r="B240" s="406" t="s">
        <v>259</v>
      </c>
      <c r="C240" s="406" t="s">
        <v>123</v>
      </c>
      <c r="D240" s="406" t="s">
        <v>301</v>
      </c>
      <c r="E240" s="406" t="s">
        <v>383</v>
      </c>
      <c r="F240" s="406">
        <v>16</v>
      </c>
      <c r="G240" s="406" t="s">
        <v>230</v>
      </c>
      <c r="H240" s="406" t="s">
        <v>121</v>
      </c>
      <c r="I240" s="406" t="s">
        <v>246</v>
      </c>
      <c r="J240" s="406" t="s">
        <v>314</v>
      </c>
      <c r="K240" s="406"/>
      <c r="L240" s="406"/>
      <c r="M240" s="406"/>
      <c r="N240" s="406"/>
      <c r="O240" s="406">
        <v>0</v>
      </c>
      <c r="P240" s="406">
        <v>1</v>
      </c>
      <c r="Q240" s="463">
        <v>16</v>
      </c>
      <c r="R240" s="464" t="s">
        <v>121</v>
      </c>
      <c r="S240" s="464" t="s">
        <v>134</v>
      </c>
      <c r="T240" s="464">
        <v>0</v>
      </c>
      <c r="U240" s="464">
        <v>1</v>
      </c>
      <c r="V240" s="464" t="s">
        <v>440</v>
      </c>
    </row>
    <row r="241" spans="1:22" x14ac:dyDescent="0.2">
      <c r="A241" s="406" t="s">
        <v>258</v>
      </c>
      <c r="B241" s="406" t="s">
        <v>259</v>
      </c>
      <c r="C241" s="406" t="s">
        <v>123</v>
      </c>
      <c r="D241" s="406" t="s">
        <v>301</v>
      </c>
      <c r="E241" s="406" t="s">
        <v>383</v>
      </c>
      <c r="F241" s="406">
        <v>16</v>
      </c>
      <c r="G241" s="406" t="s">
        <v>230</v>
      </c>
      <c r="H241" s="406" t="s">
        <v>121</v>
      </c>
      <c r="I241" s="406" t="s">
        <v>246</v>
      </c>
      <c r="J241" s="406" t="s">
        <v>307</v>
      </c>
      <c r="K241" s="406"/>
      <c r="L241" s="406"/>
      <c r="M241" s="406"/>
      <c r="N241" s="406"/>
      <c r="O241" s="406">
        <v>0</v>
      </c>
      <c r="P241" s="406">
        <v>0</v>
      </c>
      <c r="Q241" s="463">
        <v>16</v>
      </c>
      <c r="R241" s="464" t="s">
        <v>121</v>
      </c>
      <c r="S241" s="464" t="s">
        <v>135</v>
      </c>
      <c r="T241" s="464">
        <v>0</v>
      </c>
      <c r="U241" s="464">
        <v>0</v>
      </c>
      <c r="V241" s="464" t="s">
        <v>440</v>
      </c>
    </row>
    <row r="242" spans="1:22" x14ac:dyDescent="0.2">
      <c r="A242" s="406" t="s">
        <v>258</v>
      </c>
      <c r="B242" s="406" t="s">
        <v>259</v>
      </c>
      <c r="C242" s="406" t="s">
        <v>123</v>
      </c>
      <c r="D242" s="406" t="s">
        <v>302</v>
      </c>
      <c r="E242" s="406" t="s">
        <v>383</v>
      </c>
      <c r="F242" s="406">
        <v>16</v>
      </c>
      <c r="G242" s="406" t="s">
        <v>230</v>
      </c>
      <c r="H242" s="406" t="s">
        <v>121</v>
      </c>
      <c r="I242" s="406" t="s">
        <v>246</v>
      </c>
      <c r="J242" s="406" t="s">
        <v>314</v>
      </c>
      <c r="K242" s="406"/>
      <c r="L242" s="406"/>
      <c r="M242" s="406"/>
      <c r="N242" s="406"/>
      <c r="O242" s="406">
        <v>0</v>
      </c>
      <c r="P242" s="406">
        <v>1</v>
      </c>
      <c r="Q242" s="463">
        <v>16</v>
      </c>
      <c r="R242" s="464" t="s">
        <v>121</v>
      </c>
      <c r="S242" s="464" t="s">
        <v>136</v>
      </c>
      <c r="T242" s="464">
        <v>0</v>
      </c>
      <c r="U242" s="464">
        <v>1</v>
      </c>
      <c r="V242" s="464" t="s">
        <v>440</v>
      </c>
    </row>
    <row r="243" spans="1:22" x14ac:dyDescent="0.2">
      <c r="A243" s="406" t="s">
        <v>258</v>
      </c>
      <c r="B243" s="406" t="s">
        <v>259</v>
      </c>
      <c r="C243" s="406" t="s">
        <v>123</v>
      </c>
      <c r="D243" s="406" t="s">
        <v>302</v>
      </c>
      <c r="E243" s="406" t="s">
        <v>383</v>
      </c>
      <c r="F243" s="406">
        <v>16</v>
      </c>
      <c r="G243" s="406" t="s">
        <v>230</v>
      </c>
      <c r="H243" s="406" t="s">
        <v>121</v>
      </c>
      <c r="I243" s="406" t="s">
        <v>246</v>
      </c>
      <c r="J243" s="406" t="s">
        <v>307</v>
      </c>
      <c r="K243" s="406"/>
      <c r="L243" s="406"/>
      <c r="M243" s="406"/>
      <c r="N243" s="406"/>
      <c r="O243" s="406">
        <v>0</v>
      </c>
      <c r="P243" s="406">
        <v>0</v>
      </c>
      <c r="Q243" s="463">
        <v>16</v>
      </c>
      <c r="R243" s="464" t="s">
        <v>121</v>
      </c>
      <c r="S243" s="464" t="s">
        <v>137</v>
      </c>
      <c r="T243" s="464">
        <v>0</v>
      </c>
      <c r="U243" s="464">
        <v>0</v>
      </c>
      <c r="V243" s="464" t="s">
        <v>440</v>
      </c>
    </row>
    <row r="244" spans="1:22" x14ac:dyDescent="0.2">
      <c r="A244" s="406" t="s">
        <v>258</v>
      </c>
      <c r="B244" s="406" t="s">
        <v>259</v>
      </c>
      <c r="C244" s="406" t="s">
        <v>123</v>
      </c>
      <c r="D244" s="406" t="s">
        <v>303</v>
      </c>
      <c r="E244" s="406" t="s">
        <v>383</v>
      </c>
      <c r="F244" s="406">
        <v>16</v>
      </c>
      <c r="G244" s="406" t="s">
        <v>230</v>
      </c>
      <c r="H244" s="406" t="s">
        <v>121</v>
      </c>
      <c r="I244" s="406" t="s">
        <v>246</v>
      </c>
      <c r="J244" s="406" t="s">
        <v>314</v>
      </c>
      <c r="K244" s="406"/>
      <c r="L244" s="406"/>
      <c r="M244" s="406"/>
      <c r="N244" s="406"/>
      <c r="O244" s="406">
        <v>0</v>
      </c>
      <c r="P244" s="406">
        <v>1</v>
      </c>
      <c r="Q244" s="463">
        <v>16</v>
      </c>
      <c r="R244" s="464" t="s">
        <v>121</v>
      </c>
      <c r="S244" s="464" t="s">
        <v>138</v>
      </c>
      <c r="T244" s="464">
        <v>0</v>
      </c>
      <c r="U244" s="464">
        <v>1</v>
      </c>
      <c r="V244" s="464" t="s">
        <v>440</v>
      </c>
    </row>
    <row r="245" spans="1:22" x14ac:dyDescent="0.2">
      <c r="A245" s="406" t="s">
        <v>258</v>
      </c>
      <c r="B245" s="406" t="s">
        <v>259</v>
      </c>
      <c r="C245" s="406" t="s">
        <v>123</v>
      </c>
      <c r="D245" s="406" t="s">
        <v>303</v>
      </c>
      <c r="E245" s="406" t="s">
        <v>383</v>
      </c>
      <c r="F245" s="406">
        <v>16</v>
      </c>
      <c r="G245" s="406" t="s">
        <v>230</v>
      </c>
      <c r="H245" s="406" t="s">
        <v>121</v>
      </c>
      <c r="I245" s="406" t="s">
        <v>246</v>
      </c>
      <c r="J245" s="406" t="s">
        <v>307</v>
      </c>
      <c r="K245" s="406"/>
      <c r="L245" s="406"/>
      <c r="M245" s="406"/>
      <c r="N245" s="406"/>
      <c r="O245" s="406">
        <v>0</v>
      </c>
      <c r="P245" s="406">
        <v>0</v>
      </c>
      <c r="Q245" s="463">
        <v>16</v>
      </c>
      <c r="R245" s="464" t="s">
        <v>121</v>
      </c>
      <c r="S245" s="464" t="s">
        <v>139</v>
      </c>
      <c r="T245" s="464">
        <v>0</v>
      </c>
      <c r="U245" s="464">
        <v>0</v>
      </c>
      <c r="V245" s="464" t="s">
        <v>440</v>
      </c>
    </row>
    <row r="246" spans="1:22" x14ac:dyDescent="0.2">
      <c r="A246" s="406" t="s">
        <v>258</v>
      </c>
      <c r="B246" s="406" t="s">
        <v>259</v>
      </c>
      <c r="C246" s="406" t="s">
        <v>123</v>
      </c>
      <c r="D246" s="406" t="s">
        <v>304</v>
      </c>
      <c r="E246" s="406" t="s">
        <v>383</v>
      </c>
      <c r="F246" s="406">
        <v>16</v>
      </c>
      <c r="G246" s="406" t="s">
        <v>230</v>
      </c>
      <c r="H246" s="406" t="s">
        <v>121</v>
      </c>
      <c r="I246" s="406" t="s">
        <v>246</v>
      </c>
      <c r="J246" s="406" t="s">
        <v>314</v>
      </c>
      <c r="K246" s="406"/>
      <c r="L246" s="406"/>
      <c r="M246" s="406"/>
      <c r="N246" s="406"/>
      <c r="O246" s="406">
        <v>0</v>
      </c>
      <c r="P246" s="406">
        <v>1</v>
      </c>
      <c r="Q246" s="463">
        <v>16</v>
      </c>
      <c r="R246" s="464" t="s">
        <v>121</v>
      </c>
      <c r="S246" s="464" t="s">
        <v>140</v>
      </c>
      <c r="T246" s="464">
        <v>0</v>
      </c>
      <c r="U246" s="464">
        <v>1</v>
      </c>
      <c r="V246" s="464" t="s">
        <v>440</v>
      </c>
    </row>
    <row r="247" spans="1:22" x14ac:dyDescent="0.2">
      <c r="A247" s="406" t="s">
        <v>258</v>
      </c>
      <c r="B247" s="406" t="s">
        <v>259</v>
      </c>
      <c r="C247" s="406" t="s">
        <v>123</v>
      </c>
      <c r="D247" s="406" t="s">
        <v>304</v>
      </c>
      <c r="E247" s="406" t="s">
        <v>383</v>
      </c>
      <c r="F247" s="406">
        <v>16</v>
      </c>
      <c r="G247" s="406" t="s">
        <v>230</v>
      </c>
      <c r="H247" s="406" t="s">
        <v>121</v>
      </c>
      <c r="I247" s="406" t="s">
        <v>246</v>
      </c>
      <c r="J247" s="406" t="s">
        <v>307</v>
      </c>
      <c r="K247" s="406"/>
      <c r="L247" s="406"/>
      <c r="M247" s="406"/>
      <c r="N247" s="406"/>
      <c r="O247" s="406">
        <v>0</v>
      </c>
      <c r="P247" s="406">
        <v>0</v>
      </c>
      <c r="Q247" s="463">
        <v>16</v>
      </c>
      <c r="R247" s="464" t="s">
        <v>121</v>
      </c>
      <c r="S247" s="464" t="s">
        <v>141</v>
      </c>
      <c r="T247" s="464">
        <v>0</v>
      </c>
      <c r="U247" s="464">
        <v>0</v>
      </c>
      <c r="V247" s="464" t="s">
        <v>440</v>
      </c>
    </row>
    <row r="248" spans="1:22" x14ac:dyDescent="0.2">
      <c r="A248" s="406" t="s">
        <v>258</v>
      </c>
      <c r="B248" s="406" t="s">
        <v>259</v>
      </c>
      <c r="C248" s="406" t="s">
        <v>123</v>
      </c>
      <c r="D248" s="406" t="s">
        <v>73</v>
      </c>
      <c r="E248" s="406" t="s">
        <v>383</v>
      </c>
      <c r="F248" s="406">
        <v>17</v>
      </c>
      <c r="G248" s="406" t="s">
        <v>230</v>
      </c>
      <c r="H248" s="406" t="s">
        <v>472</v>
      </c>
      <c r="I248" s="406" t="s">
        <v>246</v>
      </c>
      <c r="J248" s="406" t="s">
        <v>314</v>
      </c>
      <c r="K248" s="406"/>
      <c r="L248" s="406"/>
      <c r="M248" s="406"/>
      <c r="N248" s="406"/>
      <c r="O248" s="406">
        <v>0</v>
      </c>
      <c r="P248" s="406">
        <v>0</v>
      </c>
      <c r="Q248" s="463">
        <v>17</v>
      </c>
      <c r="R248" s="464" t="s">
        <v>472</v>
      </c>
      <c r="S248" s="464" t="s">
        <v>132</v>
      </c>
      <c r="T248" s="464">
        <v>0</v>
      </c>
      <c r="U248" s="464">
        <v>0</v>
      </c>
      <c r="V248" s="464" t="s">
        <v>473</v>
      </c>
    </row>
    <row r="249" spans="1:22" x14ac:dyDescent="0.2">
      <c r="A249" s="406" t="s">
        <v>258</v>
      </c>
      <c r="B249" s="406" t="s">
        <v>259</v>
      </c>
      <c r="C249" s="406" t="s">
        <v>123</v>
      </c>
      <c r="D249" s="406" t="s">
        <v>73</v>
      </c>
      <c r="E249" s="406" t="s">
        <v>383</v>
      </c>
      <c r="F249" s="406">
        <v>17</v>
      </c>
      <c r="G249" s="406" t="s">
        <v>230</v>
      </c>
      <c r="H249" s="406" t="s">
        <v>472</v>
      </c>
      <c r="I249" s="406" t="s">
        <v>246</v>
      </c>
      <c r="J249" s="406" t="s">
        <v>307</v>
      </c>
      <c r="K249" s="406"/>
      <c r="L249" s="406"/>
      <c r="M249" s="406"/>
      <c r="N249" s="406"/>
      <c r="O249" s="406">
        <v>0</v>
      </c>
      <c r="P249" s="406">
        <v>0</v>
      </c>
      <c r="Q249" s="463">
        <v>17</v>
      </c>
      <c r="R249" s="464" t="s">
        <v>472</v>
      </c>
      <c r="S249" s="464" t="s">
        <v>133</v>
      </c>
      <c r="T249" s="464">
        <v>0</v>
      </c>
      <c r="U249" s="464">
        <v>0</v>
      </c>
      <c r="V249" s="464" t="s">
        <v>473</v>
      </c>
    </row>
    <row r="250" spans="1:22" x14ac:dyDescent="0.2">
      <c r="A250" s="406" t="s">
        <v>258</v>
      </c>
      <c r="B250" s="406" t="s">
        <v>259</v>
      </c>
      <c r="C250" s="406" t="s">
        <v>123</v>
      </c>
      <c r="D250" s="406" t="s">
        <v>301</v>
      </c>
      <c r="E250" s="406" t="s">
        <v>383</v>
      </c>
      <c r="F250" s="406">
        <v>17</v>
      </c>
      <c r="G250" s="406" t="s">
        <v>230</v>
      </c>
      <c r="H250" s="406" t="s">
        <v>472</v>
      </c>
      <c r="I250" s="406" t="s">
        <v>246</v>
      </c>
      <c r="J250" s="406" t="s">
        <v>314</v>
      </c>
      <c r="K250" s="406"/>
      <c r="L250" s="406"/>
      <c r="M250" s="406"/>
      <c r="N250" s="406"/>
      <c r="O250" s="406">
        <v>0</v>
      </c>
      <c r="P250" s="406">
        <v>0</v>
      </c>
      <c r="Q250" s="463">
        <v>17</v>
      </c>
      <c r="R250" s="464" t="s">
        <v>472</v>
      </c>
      <c r="S250" s="464" t="s">
        <v>134</v>
      </c>
      <c r="T250" s="464">
        <v>0</v>
      </c>
      <c r="U250" s="464">
        <v>0</v>
      </c>
      <c r="V250" s="464" t="s">
        <v>473</v>
      </c>
    </row>
    <row r="251" spans="1:22" x14ac:dyDescent="0.2">
      <c r="A251" s="406" t="s">
        <v>258</v>
      </c>
      <c r="B251" s="406" t="s">
        <v>259</v>
      </c>
      <c r="C251" s="406" t="s">
        <v>123</v>
      </c>
      <c r="D251" s="406" t="s">
        <v>301</v>
      </c>
      <c r="E251" s="406" t="s">
        <v>383</v>
      </c>
      <c r="F251" s="406">
        <v>17</v>
      </c>
      <c r="G251" s="406" t="s">
        <v>230</v>
      </c>
      <c r="H251" s="406" t="s">
        <v>472</v>
      </c>
      <c r="I251" s="406" t="s">
        <v>246</v>
      </c>
      <c r="J251" s="406" t="s">
        <v>307</v>
      </c>
      <c r="K251" s="406"/>
      <c r="L251" s="406"/>
      <c r="M251" s="406"/>
      <c r="N251" s="406"/>
      <c r="O251" s="406">
        <v>0</v>
      </c>
      <c r="P251" s="406">
        <v>0</v>
      </c>
      <c r="Q251" s="463">
        <v>17</v>
      </c>
      <c r="R251" s="464" t="s">
        <v>472</v>
      </c>
      <c r="S251" s="464" t="s">
        <v>135</v>
      </c>
      <c r="T251" s="464">
        <v>0</v>
      </c>
      <c r="U251" s="464">
        <v>0</v>
      </c>
      <c r="V251" s="464" t="s">
        <v>473</v>
      </c>
    </row>
    <row r="252" spans="1:22" x14ac:dyDescent="0.2">
      <c r="A252" s="406" t="s">
        <v>258</v>
      </c>
      <c r="B252" s="406" t="s">
        <v>259</v>
      </c>
      <c r="C252" s="406" t="s">
        <v>123</v>
      </c>
      <c r="D252" s="406" t="s">
        <v>302</v>
      </c>
      <c r="E252" s="406" t="s">
        <v>383</v>
      </c>
      <c r="F252" s="406">
        <v>17</v>
      </c>
      <c r="G252" s="406" t="s">
        <v>230</v>
      </c>
      <c r="H252" s="406" t="s">
        <v>472</v>
      </c>
      <c r="I252" s="406" t="s">
        <v>246</v>
      </c>
      <c r="J252" s="406" t="s">
        <v>314</v>
      </c>
      <c r="K252" s="406"/>
      <c r="L252" s="406"/>
      <c r="M252" s="406"/>
      <c r="N252" s="406"/>
      <c r="O252" s="406">
        <v>0</v>
      </c>
      <c r="P252" s="406">
        <v>0</v>
      </c>
      <c r="Q252" s="463">
        <v>17</v>
      </c>
      <c r="R252" s="464" t="s">
        <v>472</v>
      </c>
      <c r="S252" s="464" t="s">
        <v>136</v>
      </c>
      <c r="T252" s="464">
        <v>0</v>
      </c>
      <c r="U252" s="464">
        <v>0</v>
      </c>
      <c r="V252" s="464" t="s">
        <v>473</v>
      </c>
    </row>
    <row r="253" spans="1:22" x14ac:dyDescent="0.2">
      <c r="A253" s="406" t="s">
        <v>258</v>
      </c>
      <c r="B253" s="406" t="s">
        <v>259</v>
      </c>
      <c r="C253" s="406" t="s">
        <v>123</v>
      </c>
      <c r="D253" s="406" t="s">
        <v>302</v>
      </c>
      <c r="E253" s="406" t="s">
        <v>383</v>
      </c>
      <c r="F253" s="406">
        <v>17</v>
      </c>
      <c r="G253" s="406" t="s">
        <v>230</v>
      </c>
      <c r="H253" s="406" t="s">
        <v>472</v>
      </c>
      <c r="I253" s="406" t="s">
        <v>246</v>
      </c>
      <c r="J253" s="406" t="s">
        <v>307</v>
      </c>
      <c r="K253" s="406"/>
      <c r="L253" s="406"/>
      <c r="M253" s="406"/>
      <c r="N253" s="406"/>
      <c r="O253" s="406">
        <v>0</v>
      </c>
      <c r="P253" s="406">
        <v>0</v>
      </c>
      <c r="Q253" s="463">
        <v>17</v>
      </c>
      <c r="R253" s="464" t="s">
        <v>472</v>
      </c>
      <c r="S253" s="464" t="s">
        <v>137</v>
      </c>
      <c r="T253" s="464">
        <v>0</v>
      </c>
      <c r="U253" s="464">
        <v>0</v>
      </c>
      <c r="V253" s="464" t="s">
        <v>473</v>
      </c>
    </row>
    <row r="254" spans="1:22" x14ac:dyDescent="0.2">
      <c r="A254" s="406" t="s">
        <v>258</v>
      </c>
      <c r="B254" s="406" t="s">
        <v>259</v>
      </c>
      <c r="C254" s="406" t="s">
        <v>123</v>
      </c>
      <c r="D254" s="406" t="s">
        <v>303</v>
      </c>
      <c r="E254" s="406" t="s">
        <v>383</v>
      </c>
      <c r="F254" s="406">
        <v>17</v>
      </c>
      <c r="G254" s="406" t="s">
        <v>230</v>
      </c>
      <c r="H254" s="406" t="s">
        <v>472</v>
      </c>
      <c r="I254" s="406" t="s">
        <v>246</v>
      </c>
      <c r="J254" s="406" t="s">
        <v>314</v>
      </c>
      <c r="K254" s="406"/>
      <c r="L254" s="406"/>
      <c r="M254" s="406"/>
      <c r="N254" s="406"/>
      <c r="O254" s="406">
        <v>0</v>
      </c>
      <c r="P254" s="406">
        <v>0</v>
      </c>
      <c r="Q254" s="463">
        <v>17</v>
      </c>
      <c r="R254" s="464" t="s">
        <v>472</v>
      </c>
      <c r="S254" s="464" t="s">
        <v>138</v>
      </c>
      <c r="T254" s="464">
        <v>0</v>
      </c>
      <c r="U254" s="464">
        <v>0</v>
      </c>
      <c r="V254" s="464" t="s">
        <v>473</v>
      </c>
    </row>
    <row r="255" spans="1:22" x14ac:dyDescent="0.2">
      <c r="A255" s="406" t="s">
        <v>258</v>
      </c>
      <c r="B255" s="406" t="s">
        <v>259</v>
      </c>
      <c r="C255" s="406" t="s">
        <v>123</v>
      </c>
      <c r="D255" s="406" t="s">
        <v>303</v>
      </c>
      <c r="E255" s="406" t="s">
        <v>383</v>
      </c>
      <c r="F255" s="406">
        <v>17</v>
      </c>
      <c r="G255" s="406" t="s">
        <v>230</v>
      </c>
      <c r="H255" s="406" t="s">
        <v>472</v>
      </c>
      <c r="I255" s="406" t="s">
        <v>246</v>
      </c>
      <c r="J255" s="406" t="s">
        <v>307</v>
      </c>
      <c r="K255" s="406"/>
      <c r="L255" s="406"/>
      <c r="M255" s="406"/>
      <c r="N255" s="406"/>
      <c r="O255" s="406">
        <v>0</v>
      </c>
      <c r="P255" s="406">
        <v>0</v>
      </c>
      <c r="Q255" s="463">
        <v>17</v>
      </c>
      <c r="R255" s="464" t="s">
        <v>472</v>
      </c>
      <c r="S255" s="464" t="s">
        <v>139</v>
      </c>
      <c r="T255" s="464">
        <v>0</v>
      </c>
      <c r="U255" s="464">
        <v>0</v>
      </c>
      <c r="V255" s="464" t="s">
        <v>473</v>
      </c>
    </row>
    <row r="256" spans="1:22" x14ac:dyDescent="0.2">
      <c r="A256" s="406" t="s">
        <v>258</v>
      </c>
      <c r="B256" s="406" t="s">
        <v>259</v>
      </c>
      <c r="C256" s="406" t="s">
        <v>123</v>
      </c>
      <c r="D256" s="406" t="s">
        <v>304</v>
      </c>
      <c r="E256" s="406" t="s">
        <v>383</v>
      </c>
      <c r="F256" s="406">
        <v>17</v>
      </c>
      <c r="G256" s="406" t="s">
        <v>230</v>
      </c>
      <c r="H256" s="406" t="s">
        <v>472</v>
      </c>
      <c r="I256" s="406" t="s">
        <v>246</v>
      </c>
      <c r="J256" s="406" t="s">
        <v>314</v>
      </c>
      <c r="K256" s="406"/>
      <c r="L256" s="406"/>
      <c r="M256" s="406"/>
      <c r="N256" s="406"/>
      <c r="O256" s="406">
        <v>0</v>
      </c>
      <c r="P256" s="406">
        <v>0</v>
      </c>
      <c r="Q256" s="463">
        <v>17</v>
      </c>
      <c r="R256" s="464" t="s">
        <v>472</v>
      </c>
      <c r="S256" s="464" t="s">
        <v>140</v>
      </c>
      <c r="T256" s="464">
        <v>0</v>
      </c>
      <c r="U256" s="464">
        <v>0</v>
      </c>
      <c r="V256" s="464" t="s">
        <v>473</v>
      </c>
    </row>
    <row r="257" spans="1:22" x14ac:dyDescent="0.2">
      <c r="A257" s="406" t="s">
        <v>258</v>
      </c>
      <c r="B257" s="406" t="s">
        <v>259</v>
      </c>
      <c r="C257" s="406" t="s">
        <v>123</v>
      </c>
      <c r="D257" s="406" t="s">
        <v>304</v>
      </c>
      <c r="E257" s="406" t="s">
        <v>383</v>
      </c>
      <c r="F257" s="406">
        <v>17</v>
      </c>
      <c r="G257" s="406" t="s">
        <v>230</v>
      </c>
      <c r="H257" s="406" t="s">
        <v>472</v>
      </c>
      <c r="I257" s="406" t="s">
        <v>246</v>
      </c>
      <c r="J257" s="406" t="s">
        <v>307</v>
      </c>
      <c r="K257" s="406"/>
      <c r="L257" s="406"/>
      <c r="M257" s="406"/>
      <c r="N257" s="406"/>
      <c r="O257" s="406">
        <v>0</v>
      </c>
      <c r="P257" s="406">
        <v>0</v>
      </c>
      <c r="Q257" s="463">
        <v>17</v>
      </c>
      <c r="R257" s="464" t="s">
        <v>472</v>
      </c>
      <c r="S257" s="464" t="s">
        <v>141</v>
      </c>
      <c r="T257" s="464">
        <v>0</v>
      </c>
      <c r="U257" s="464">
        <v>0</v>
      </c>
      <c r="V257" s="464" t="s">
        <v>473</v>
      </c>
    </row>
    <row r="258" spans="1:22" x14ac:dyDescent="0.2">
      <c r="A258" s="406" t="s">
        <v>258</v>
      </c>
      <c r="B258" s="406" t="s">
        <v>259</v>
      </c>
      <c r="C258" s="406" t="s">
        <v>123</v>
      </c>
      <c r="D258" s="406" t="s">
        <v>73</v>
      </c>
      <c r="E258" s="406" t="s">
        <v>383</v>
      </c>
      <c r="F258" s="406">
        <v>18</v>
      </c>
      <c r="G258" s="406" t="s">
        <v>230</v>
      </c>
      <c r="H258" s="406" t="s">
        <v>172</v>
      </c>
      <c r="I258" s="406" t="s">
        <v>246</v>
      </c>
      <c r="J258" s="406" t="s">
        <v>307</v>
      </c>
      <c r="K258" s="406"/>
      <c r="L258" s="406"/>
      <c r="M258" s="406"/>
      <c r="N258" s="406"/>
      <c r="O258" s="406">
        <v>0</v>
      </c>
      <c r="P258" s="406">
        <v>0</v>
      </c>
      <c r="Q258" s="463">
        <v>18</v>
      </c>
      <c r="R258" s="464" t="s">
        <v>172</v>
      </c>
      <c r="S258" s="464" t="s">
        <v>133</v>
      </c>
      <c r="T258" s="464">
        <v>0</v>
      </c>
      <c r="U258" s="464">
        <v>0</v>
      </c>
      <c r="V258" s="464" t="s">
        <v>173</v>
      </c>
    </row>
    <row r="259" spans="1:22" x14ac:dyDescent="0.2">
      <c r="A259" s="406" t="s">
        <v>258</v>
      </c>
      <c r="B259" s="406" t="s">
        <v>259</v>
      </c>
      <c r="C259" s="406" t="s">
        <v>123</v>
      </c>
      <c r="D259" s="406" t="s">
        <v>301</v>
      </c>
      <c r="E259" s="406" t="s">
        <v>383</v>
      </c>
      <c r="F259" s="406">
        <v>18</v>
      </c>
      <c r="G259" s="406" t="s">
        <v>230</v>
      </c>
      <c r="H259" s="406" t="s">
        <v>172</v>
      </c>
      <c r="I259" s="406" t="s">
        <v>246</v>
      </c>
      <c r="J259" s="406" t="s">
        <v>307</v>
      </c>
      <c r="K259" s="406"/>
      <c r="L259" s="406"/>
      <c r="M259" s="406"/>
      <c r="N259" s="406"/>
      <c r="O259" s="406">
        <v>0</v>
      </c>
      <c r="P259" s="406">
        <v>0</v>
      </c>
      <c r="Q259" s="463">
        <v>18</v>
      </c>
      <c r="R259" s="464" t="s">
        <v>172</v>
      </c>
      <c r="S259" s="464" t="s">
        <v>135</v>
      </c>
      <c r="T259" s="464">
        <v>0</v>
      </c>
      <c r="U259" s="464">
        <v>0</v>
      </c>
      <c r="V259" s="464" t="s">
        <v>173</v>
      </c>
    </row>
    <row r="260" spans="1:22" x14ac:dyDescent="0.2">
      <c r="A260" s="406" t="s">
        <v>258</v>
      </c>
      <c r="B260" s="406" t="s">
        <v>259</v>
      </c>
      <c r="C260" s="406" t="s">
        <v>123</v>
      </c>
      <c r="D260" s="406" t="s">
        <v>302</v>
      </c>
      <c r="E260" s="406" t="s">
        <v>383</v>
      </c>
      <c r="F260" s="406">
        <v>18</v>
      </c>
      <c r="G260" s="406" t="s">
        <v>230</v>
      </c>
      <c r="H260" s="406" t="s">
        <v>172</v>
      </c>
      <c r="I260" s="406" t="s">
        <v>246</v>
      </c>
      <c r="J260" s="406" t="s">
        <v>307</v>
      </c>
      <c r="K260" s="406"/>
      <c r="L260" s="406"/>
      <c r="M260" s="406"/>
      <c r="N260" s="406"/>
      <c r="O260" s="406">
        <v>0</v>
      </c>
      <c r="P260" s="406">
        <v>0</v>
      </c>
      <c r="Q260" s="463">
        <v>18</v>
      </c>
      <c r="R260" s="464" t="s">
        <v>172</v>
      </c>
      <c r="S260" s="464" t="s">
        <v>137</v>
      </c>
      <c r="T260" s="464">
        <v>0</v>
      </c>
      <c r="U260" s="464">
        <v>0</v>
      </c>
      <c r="V260" s="464" t="s">
        <v>173</v>
      </c>
    </row>
    <row r="261" spans="1:22" x14ac:dyDescent="0.2">
      <c r="A261" s="406" t="s">
        <v>258</v>
      </c>
      <c r="B261" s="406" t="s">
        <v>259</v>
      </c>
      <c r="C261" s="406" t="s">
        <v>123</v>
      </c>
      <c r="D261" s="406" t="s">
        <v>303</v>
      </c>
      <c r="E261" s="406" t="s">
        <v>383</v>
      </c>
      <c r="F261" s="406">
        <v>18</v>
      </c>
      <c r="G261" s="406" t="s">
        <v>230</v>
      </c>
      <c r="H261" s="406" t="s">
        <v>172</v>
      </c>
      <c r="I261" s="406" t="s">
        <v>246</v>
      </c>
      <c r="J261" s="406" t="s">
        <v>307</v>
      </c>
      <c r="K261" s="406"/>
      <c r="L261" s="406"/>
      <c r="M261" s="406"/>
      <c r="N261" s="406"/>
      <c r="O261" s="406">
        <v>0</v>
      </c>
      <c r="P261" s="406">
        <v>0</v>
      </c>
      <c r="Q261" s="463">
        <v>18</v>
      </c>
      <c r="R261" s="464" t="s">
        <v>172</v>
      </c>
      <c r="S261" s="464" t="s">
        <v>139</v>
      </c>
      <c r="T261" s="464">
        <v>0</v>
      </c>
      <c r="U261" s="464">
        <v>0</v>
      </c>
      <c r="V261" s="464" t="s">
        <v>173</v>
      </c>
    </row>
    <row r="262" spans="1:22" x14ac:dyDescent="0.2">
      <c r="A262" s="406" t="s">
        <v>258</v>
      </c>
      <c r="B262" s="406" t="s">
        <v>259</v>
      </c>
      <c r="C262" s="406" t="s">
        <v>123</v>
      </c>
      <c r="D262" s="406" t="s">
        <v>304</v>
      </c>
      <c r="E262" s="406" t="s">
        <v>383</v>
      </c>
      <c r="F262" s="406">
        <v>18</v>
      </c>
      <c r="G262" s="406" t="s">
        <v>230</v>
      </c>
      <c r="H262" s="406" t="s">
        <v>172</v>
      </c>
      <c r="I262" s="406" t="s">
        <v>246</v>
      </c>
      <c r="J262" s="406" t="s">
        <v>307</v>
      </c>
      <c r="K262" s="406"/>
      <c r="L262" s="406"/>
      <c r="M262" s="406"/>
      <c r="N262" s="406"/>
      <c r="O262" s="406">
        <v>0</v>
      </c>
      <c r="P262" s="406">
        <v>0</v>
      </c>
      <c r="Q262" s="463">
        <v>18</v>
      </c>
      <c r="R262" s="464" t="s">
        <v>172</v>
      </c>
      <c r="S262" s="464" t="s">
        <v>141</v>
      </c>
      <c r="T262" s="464">
        <v>0</v>
      </c>
      <c r="U262" s="464">
        <v>0</v>
      </c>
      <c r="V262" s="464" t="s">
        <v>173</v>
      </c>
    </row>
    <row r="263" spans="1:22" x14ac:dyDescent="0.2">
      <c r="A263" s="406" t="s">
        <v>258</v>
      </c>
      <c r="B263" s="406" t="s">
        <v>259</v>
      </c>
      <c r="C263" s="406" t="s">
        <v>123</v>
      </c>
      <c r="D263" s="406" t="s">
        <v>73</v>
      </c>
      <c r="E263" s="406" t="s">
        <v>383</v>
      </c>
      <c r="F263" s="406">
        <v>19</v>
      </c>
      <c r="G263" s="406" t="s">
        <v>230</v>
      </c>
      <c r="H263" s="406" t="s">
        <v>9</v>
      </c>
      <c r="I263" s="406" t="s">
        <v>247</v>
      </c>
      <c r="J263" s="406" t="s">
        <v>307</v>
      </c>
      <c r="K263" s="406"/>
      <c r="L263" s="406"/>
      <c r="M263" s="406"/>
      <c r="N263" s="406"/>
      <c r="O263" s="406">
        <v>0</v>
      </c>
      <c r="P263" s="406">
        <v>0</v>
      </c>
      <c r="Q263" s="463">
        <v>19</v>
      </c>
      <c r="R263" s="464" t="s">
        <v>9</v>
      </c>
      <c r="S263" s="464" t="s">
        <v>133</v>
      </c>
      <c r="T263" s="464">
        <v>0</v>
      </c>
      <c r="U263" s="464">
        <v>0</v>
      </c>
      <c r="V263" s="464"/>
    </row>
    <row r="264" spans="1:22" x14ac:dyDescent="0.2">
      <c r="A264" s="406" t="s">
        <v>258</v>
      </c>
      <c r="B264" s="406" t="s">
        <v>259</v>
      </c>
      <c r="C264" s="406" t="s">
        <v>123</v>
      </c>
      <c r="D264" s="406" t="s">
        <v>301</v>
      </c>
      <c r="E264" s="406" t="s">
        <v>383</v>
      </c>
      <c r="F264" s="406">
        <v>19</v>
      </c>
      <c r="G264" s="406" t="s">
        <v>230</v>
      </c>
      <c r="H264" s="406" t="s">
        <v>9</v>
      </c>
      <c r="I264" s="406" t="s">
        <v>247</v>
      </c>
      <c r="J264" s="406" t="s">
        <v>307</v>
      </c>
      <c r="K264" s="406"/>
      <c r="L264" s="406"/>
      <c r="M264" s="406"/>
      <c r="N264" s="406"/>
      <c r="O264" s="406">
        <v>0</v>
      </c>
      <c r="P264" s="406">
        <v>0</v>
      </c>
      <c r="Q264" s="463">
        <v>19</v>
      </c>
      <c r="R264" s="464" t="s">
        <v>9</v>
      </c>
      <c r="S264" s="464" t="s">
        <v>135</v>
      </c>
      <c r="T264" s="464">
        <v>0</v>
      </c>
      <c r="U264" s="464">
        <v>0</v>
      </c>
      <c r="V264" s="464"/>
    </row>
    <row r="265" spans="1:22" x14ac:dyDescent="0.2">
      <c r="A265" s="406" t="s">
        <v>258</v>
      </c>
      <c r="B265" s="406" t="s">
        <v>259</v>
      </c>
      <c r="C265" s="406" t="s">
        <v>123</v>
      </c>
      <c r="D265" s="406" t="s">
        <v>302</v>
      </c>
      <c r="E265" s="406" t="s">
        <v>383</v>
      </c>
      <c r="F265" s="406">
        <v>19</v>
      </c>
      <c r="G265" s="406" t="s">
        <v>230</v>
      </c>
      <c r="H265" s="406" t="s">
        <v>9</v>
      </c>
      <c r="I265" s="406" t="s">
        <v>247</v>
      </c>
      <c r="J265" s="406" t="s">
        <v>307</v>
      </c>
      <c r="K265" s="406"/>
      <c r="L265" s="406"/>
      <c r="M265" s="406"/>
      <c r="N265" s="406"/>
      <c r="O265" s="406">
        <v>0</v>
      </c>
      <c r="P265" s="406">
        <v>0</v>
      </c>
      <c r="Q265" s="463">
        <v>19</v>
      </c>
      <c r="R265" s="464" t="s">
        <v>9</v>
      </c>
      <c r="S265" s="464" t="s">
        <v>137</v>
      </c>
      <c r="T265" s="464">
        <v>0</v>
      </c>
      <c r="U265" s="464">
        <v>0</v>
      </c>
      <c r="V265" s="464"/>
    </row>
    <row r="266" spans="1:22" x14ac:dyDescent="0.2">
      <c r="A266" s="406" t="s">
        <v>258</v>
      </c>
      <c r="B266" s="406" t="s">
        <v>259</v>
      </c>
      <c r="C266" s="406" t="s">
        <v>123</v>
      </c>
      <c r="D266" s="406" t="s">
        <v>303</v>
      </c>
      <c r="E266" s="406" t="s">
        <v>383</v>
      </c>
      <c r="F266" s="406">
        <v>19</v>
      </c>
      <c r="G266" s="406" t="s">
        <v>230</v>
      </c>
      <c r="H266" s="406" t="s">
        <v>9</v>
      </c>
      <c r="I266" s="406" t="s">
        <v>247</v>
      </c>
      <c r="J266" s="406" t="s">
        <v>307</v>
      </c>
      <c r="K266" s="406"/>
      <c r="L266" s="406"/>
      <c r="M266" s="406"/>
      <c r="N266" s="406"/>
      <c r="O266" s="406">
        <v>0</v>
      </c>
      <c r="P266" s="406">
        <v>0</v>
      </c>
      <c r="Q266" s="463">
        <v>19</v>
      </c>
      <c r="R266" s="464" t="s">
        <v>9</v>
      </c>
      <c r="S266" s="464" t="s">
        <v>139</v>
      </c>
      <c r="T266" s="464">
        <v>0</v>
      </c>
      <c r="U266" s="464">
        <v>0</v>
      </c>
      <c r="V266" s="464"/>
    </row>
    <row r="267" spans="1:22" x14ac:dyDescent="0.2">
      <c r="A267" s="406" t="s">
        <v>258</v>
      </c>
      <c r="B267" s="406" t="s">
        <v>259</v>
      </c>
      <c r="C267" s="406" t="s">
        <v>123</v>
      </c>
      <c r="D267" s="406" t="s">
        <v>304</v>
      </c>
      <c r="E267" s="406" t="s">
        <v>383</v>
      </c>
      <c r="F267" s="406">
        <v>19</v>
      </c>
      <c r="G267" s="406" t="s">
        <v>230</v>
      </c>
      <c r="H267" s="406" t="s">
        <v>9</v>
      </c>
      <c r="I267" s="406" t="s">
        <v>247</v>
      </c>
      <c r="J267" s="406" t="s">
        <v>307</v>
      </c>
      <c r="K267" s="406"/>
      <c r="L267" s="406"/>
      <c r="M267" s="406"/>
      <c r="N267" s="406"/>
      <c r="O267" s="406">
        <v>0</v>
      </c>
      <c r="P267" s="406">
        <v>0</v>
      </c>
      <c r="Q267" s="463">
        <v>19</v>
      </c>
      <c r="R267" s="464" t="s">
        <v>9</v>
      </c>
      <c r="S267" s="464" t="s">
        <v>141</v>
      </c>
      <c r="T267" s="464">
        <v>0</v>
      </c>
      <c r="U267" s="464">
        <v>0</v>
      </c>
      <c r="V267" s="464"/>
    </row>
    <row r="268" spans="1:22" x14ac:dyDescent="0.2">
      <c r="A268" s="406" t="s">
        <v>258</v>
      </c>
      <c r="B268" s="406" t="s">
        <v>259</v>
      </c>
      <c r="C268" s="406" t="s">
        <v>123</v>
      </c>
      <c r="D268" s="406" t="s">
        <v>73</v>
      </c>
      <c r="E268" s="406" t="s">
        <v>385</v>
      </c>
      <c r="F268" s="406">
        <v>1</v>
      </c>
      <c r="G268" s="406" t="s">
        <v>230</v>
      </c>
      <c r="H268" s="406" t="s">
        <v>143</v>
      </c>
      <c r="I268" s="406" t="s">
        <v>246</v>
      </c>
      <c r="J268" s="406" t="s">
        <v>314</v>
      </c>
      <c r="K268" s="406"/>
      <c r="L268" s="406"/>
      <c r="M268" s="406"/>
      <c r="N268" s="406"/>
      <c r="O268" s="406">
        <v>0</v>
      </c>
      <c r="P268" s="406">
        <v>0.25</v>
      </c>
      <c r="Q268" s="463">
        <v>1</v>
      </c>
      <c r="R268" s="464" t="s">
        <v>143</v>
      </c>
      <c r="S268" s="464" t="s">
        <v>132</v>
      </c>
      <c r="T268" s="464">
        <v>0</v>
      </c>
      <c r="U268" s="464">
        <v>0.25</v>
      </c>
      <c r="V268" s="464" t="s">
        <v>144</v>
      </c>
    </row>
    <row r="269" spans="1:22" x14ac:dyDescent="0.2">
      <c r="A269" s="406" t="s">
        <v>258</v>
      </c>
      <c r="B269" s="406" t="s">
        <v>259</v>
      </c>
      <c r="C269" s="406" t="s">
        <v>123</v>
      </c>
      <c r="D269" s="406" t="s">
        <v>73</v>
      </c>
      <c r="E269" s="406" t="s">
        <v>385</v>
      </c>
      <c r="F269" s="406">
        <v>1</v>
      </c>
      <c r="G269" s="406" t="s">
        <v>230</v>
      </c>
      <c r="H269" s="406" t="s">
        <v>143</v>
      </c>
      <c r="I269" s="406" t="s">
        <v>246</v>
      </c>
      <c r="J269" s="406" t="s">
        <v>307</v>
      </c>
      <c r="K269" s="406"/>
      <c r="L269" s="406"/>
      <c r="M269" s="406"/>
      <c r="N269" s="406"/>
      <c r="O269" s="406">
        <v>0</v>
      </c>
      <c r="P269" s="406">
        <v>0</v>
      </c>
      <c r="Q269" s="463">
        <v>1</v>
      </c>
      <c r="R269" s="464" t="s">
        <v>143</v>
      </c>
      <c r="S269" s="464" t="s">
        <v>133</v>
      </c>
      <c r="T269" s="464">
        <v>0</v>
      </c>
      <c r="U269" s="464">
        <v>0</v>
      </c>
      <c r="V269" s="464" t="s">
        <v>144</v>
      </c>
    </row>
    <row r="270" spans="1:22" x14ac:dyDescent="0.2">
      <c r="A270" s="406" t="s">
        <v>258</v>
      </c>
      <c r="B270" s="406" t="s">
        <v>259</v>
      </c>
      <c r="C270" s="406" t="s">
        <v>123</v>
      </c>
      <c r="D270" s="406" t="s">
        <v>301</v>
      </c>
      <c r="E270" s="406" t="s">
        <v>385</v>
      </c>
      <c r="F270" s="406">
        <v>1</v>
      </c>
      <c r="G270" s="406" t="s">
        <v>230</v>
      </c>
      <c r="H270" s="406" t="s">
        <v>143</v>
      </c>
      <c r="I270" s="406" t="s">
        <v>246</v>
      </c>
      <c r="J270" s="406" t="s">
        <v>314</v>
      </c>
      <c r="K270" s="406"/>
      <c r="L270" s="406"/>
      <c r="M270" s="406"/>
      <c r="N270" s="406"/>
      <c r="O270" s="406">
        <v>0</v>
      </c>
      <c r="P270" s="406">
        <v>0.1</v>
      </c>
      <c r="Q270" s="463">
        <v>1</v>
      </c>
      <c r="R270" s="464" t="s">
        <v>143</v>
      </c>
      <c r="S270" s="464" t="s">
        <v>134</v>
      </c>
      <c r="T270" s="464">
        <v>0</v>
      </c>
      <c r="U270" s="464">
        <v>0.1</v>
      </c>
      <c r="V270" s="464" t="s">
        <v>144</v>
      </c>
    </row>
    <row r="271" spans="1:22" x14ac:dyDescent="0.2">
      <c r="A271" s="406" t="s">
        <v>258</v>
      </c>
      <c r="B271" s="406" t="s">
        <v>259</v>
      </c>
      <c r="C271" s="406" t="s">
        <v>123</v>
      </c>
      <c r="D271" s="406" t="s">
        <v>301</v>
      </c>
      <c r="E271" s="406" t="s">
        <v>385</v>
      </c>
      <c r="F271" s="406">
        <v>1</v>
      </c>
      <c r="G271" s="406" t="s">
        <v>230</v>
      </c>
      <c r="H271" s="406" t="s">
        <v>143</v>
      </c>
      <c r="I271" s="406" t="s">
        <v>246</v>
      </c>
      <c r="J271" s="406" t="s">
        <v>307</v>
      </c>
      <c r="K271" s="406"/>
      <c r="L271" s="406"/>
      <c r="M271" s="406"/>
      <c r="N271" s="406"/>
      <c r="O271" s="406">
        <v>0</v>
      </c>
      <c r="P271" s="406">
        <v>0</v>
      </c>
      <c r="Q271" s="463">
        <v>1</v>
      </c>
      <c r="R271" s="464" t="s">
        <v>143</v>
      </c>
      <c r="S271" s="464" t="s">
        <v>135</v>
      </c>
      <c r="T271" s="464">
        <v>0</v>
      </c>
      <c r="U271" s="464">
        <v>0</v>
      </c>
      <c r="V271" s="464" t="s">
        <v>144</v>
      </c>
    </row>
    <row r="272" spans="1:22" x14ac:dyDescent="0.2">
      <c r="A272" s="406" t="s">
        <v>258</v>
      </c>
      <c r="B272" s="406" t="s">
        <v>259</v>
      </c>
      <c r="C272" s="406" t="s">
        <v>123</v>
      </c>
      <c r="D272" s="406" t="s">
        <v>302</v>
      </c>
      <c r="E272" s="406" t="s">
        <v>385</v>
      </c>
      <c r="F272" s="406">
        <v>1</v>
      </c>
      <c r="G272" s="406" t="s">
        <v>230</v>
      </c>
      <c r="H272" s="406" t="s">
        <v>143</v>
      </c>
      <c r="I272" s="406" t="s">
        <v>246</v>
      </c>
      <c r="J272" s="406" t="s">
        <v>314</v>
      </c>
      <c r="K272" s="406"/>
      <c r="L272" s="406"/>
      <c r="M272" s="406"/>
      <c r="N272" s="406"/>
      <c r="O272" s="406">
        <v>0</v>
      </c>
      <c r="P272" s="406">
        <v>0</v>
      </c>
      <c r="Q272" s="463">
        <v>1</v>
      </c>
      <c r="R272" s="464" t="s">
        <v>143</v>
      </c>
      <c r="S272" s="464" t="s">
        <v>136</v>
      </c>
      <c r="T272" s="464">
        <v>0</v>
      </c>
      <c r="U272" s="464">
        <v>0</v>
      </c>
      <c r="V272" s="464" t="s">
        <v>144</v>
      </c>
    </row>
    <row r="273" spans="1:22" x14ac:dyDescent="0.2">
      <c r="A273" s="406" t="s">
        <v>258</v>
      </c>
      <c r="B273" s="406" t="s">
        <v>259</v>
      </c>
      <c r="C273" s="406" t="s">
        <v>123</v>
      </c>
      <c r="D273" s="406" t="s">
        <v>302</v>
      </c>
      <c r="E273" s="406" t="s">
        <v>385</v>
      </c>
      <c r="F273" s="406">
        <v>1</v>
      </c>
      <c r="G273" s="406" t="s">
        <v>230</v>
      </c>
      <c r="H273" s="406" t="s">
        <v>143</v>
      </c>
      <c r="I273" s="406" t="s">
        <v>246</v>
      </c>
      <c r="J273" s="406" t="s">
        <v>307</v>
      </c>
      <c r="K273" s="406"/>
      <c r="L273" s="406"/>
      <c r="M273" s="406"/>
      <c r="N273" s="406"/>
      <c r="O273" s="406">
        <v>0</v>
      </c>
      <c r="P273" s="406">
        <v>0</v>
      </c>
      <c r="Q273" s="463">
        <v>1</v>
      </c>
      <c r="R273" s="464" t="s">
        <v>143</v>
      </c>
      <c r="S273" s="464" t="s">
        <v>137</v>
      </c>
      <c r="T273" s="464">
        <v>0</v>
      </c>
      <c r="U273" s="464">
        <v>0</v>
      </c>
      <c r="V273" s="464" t="s">
        <v>144</v>
      </c>
    </row>
    <row r="274" spans="1:22" x14ac:dyDescent="0.2">
      <c r="A274" s="406" t="s">
        <v>258</v>
      </c>
      <c r="B274" s="406" t="s">
        <v>259</v>
      </c>
      <c r="C274" s="406" t="s">
        <v>123</v>
      </c>
      <c r="D274" s="406" t="s">
        <v>303</v>
      </c>
      <c r="E274" s="406" t="s">
        <v>385</v>
      </c>
      <c r="F274" s="406">
        <v>1</v>
      </c>
      <c r="G274" s="406" t="s">
        <v>230</v>
      </c>
      <c r="H274" s="406" t="s">
        <v>143</v>
      </c>
      <c r="I274" s="406" t="s">
        <v>246</v>
      </c>
      <c r="J274" s="406" t="s">
        <v>314</v>
      </c>
      <c r="K274" s="406"/>
      <c r="L274" s="406"/>
      <c r="M274" s="406"/>
      <c r="N274" s="406"/>
      <c r="O274" s="406">
        <v>0</v>
      </c>
      <c r="P274" s="406">
        <v>0</v>
      </c>
      <c r="Q274" s="463">
        <v>1</v>
      </c>
      <c r="R274" s="464" t="s">
        <v>143</v>
      </c>
      <c r="S274" s="464" t="s">
        <v>138</v>
      </c>
      <c r="T274" s="464">
        <v>0</v>
      </c>
      <c r="U274" s="464">
        <v>0</v>
      </c>
      <c r="V274" s="464" t="s">
        <v>144</v>
      </c>
    </row>
    <row r="275" spans="1:22" x14ac:dyDescent="0.2">
      <c r="A275" s="406" t="s">
        <v>258</v>
      </c>
      <c r="B275" s="406" t="s">
        <v>259</v>
      </c>
      <c r="C275" s="406" t="s">
        <v>123</v>
      </c>
      <c r="D275" s="406" t="s">
        <v>303</v>
      </c>
      <c r="E275" s="406" t="s">
        <v>385</v>
      </c>
      <c r="F275" s="406">
        <v>1</v>
      </c>
      <c r="G275" s="406" t="s">
        <v>230</v>
      </c>
      <c r="H275" s="406" t="s">
        <v>143</v>
      </c>
      <c r="I275" s="406" t="s">
        <v>246</v>
      </c>
      <c r="J275" s="406" t="s">
        <v>307</v>
      </c>
      <c r="K275" s="406"/>
      <c r="L275" s="406"/>
      <c r="M275" s="406"/>
      <c r="N275" s="406"/>
      <c r="O275" s="406">
        <v>0</v>
      </c>
      <c r="P275" s="406">
        <v>0</v>
      </c>
      <c r="Q275" s="463">
        <v>1</v>
      </c>
      <c r="R275" s="464" t="s">
        <v>143</v>
      </c>
      <c r="S275" s="464" t="s">
        <v>139</v>
      </c>
      <c r="T275" s="464">
        <v>0</v>
      </c>
      <c r="U275" s="464">
        <v>0</v>
      </c>
      <c r="V275" s="464" t="s">
        <v>144</v>
      </c>
    </row>
    <row r="276" spans="1:22" x14ac:dyDescent="0.2">
      <c r="A276" s="406" t="s">
        <v>258</v>
      </c>
      <c r="B276" s="406" t="s">
        <v>259</v>
      </c>
      <c r="C276" s="406" t="s">
        <v>123</v>
      </c>
      <c r="D276" s="406" t="s">
        <v>304</v>
      </c>
      <c r="E276" s="406" t="s">
        <v>385</v>
      </c>
      <c r="F276" s="406">
        <v>1</v>
      </c>
      <c r="G276" s="406" t="s">
        <v>230</v>
      </c>
      <c r="H276" s="406" t="s">
        <v>143</v>
      </c>
      <c r="I276" s="406" t="s">
        <v>246</v>
      </c>
      <c r="J276" s="406" t="s">
        <v>314</v>
      </c>
      <c r="K276" s="406"/>
      <c r="L276" s="406"/>
      <c r="M276" s="406"/>
      <c r="N276" s="406"/>
      <c r="O276" s="406">
        <v>0</v>
      </c>
      <c r="P276" s="406">
        <v>0</v>
      </c>
      <c r="Q276" s="463">
        <v>1</v>
      </c>
      <c r="R276" s="464" t="s">
        <v>143</v>
      </c>
      <c r="S276" s="464" t="s">
        <v>140</v>
      </c>
      <c r="T276" s="464">
        <v>0</v>
      </c>
      <c r="U276" s="464">
        <v>0</v>
      </c>
      <c r="V276" s="464" t="s">
        <v>144</v>
      </c>
    </row>
    <row r="277" spans="1:22" x14ac:dyDescent="0.2">
      <c r="A277" s="406" t="s">
        <v>258</v>
      </c>
      <c r="B277" s="406" t="s">
        <v>259</v>
      </c>
      <c r="C277" s="406" t="s">
        <v>123</v>
      </c>
      <c r="D277" s="406" t="s">
        <v>304</v>
      </c>
      <c r="E277" s="406" t="s">
        <v>385</v>
      </c>
      <c r="F277" s="406">
        <v>1</v>
      </c>
      <c r="G277" s="406" t="s">
        <v>230</v>
      </c>
      <c r="H277" s="406" t="s">
        <v>143</v>
      </c>
      <c r="I277" s="406" t="s">
        <v>246</v>
      </c>
      <c r="J277" s="406" t="s">
        <v>307</v>
      </c>
      <c r="K277" s="406"/>
      <c r="L277" s="406"/>
      <c r="M277" s="406"/>
      <c r="N277" s="406"/>
      <c r="O277" s="406">
        <v>0</v>
      </c>
      <c r="P277" s="406">
        <v>0</v>
      </c>
      <c r="Q277" s="463">
        <v>1</v>
      </c>
      <c r="R277" s="464" t="s">
        <v>143</v>
      </c>
      <c r="S277" s="464" t="s">
        <v>141</v>
      </c>
      <c r="T277" s="464">
        <v>0</v>
      </c>
      <c r="U277" s="464">
        <v>0</v>
      </c>
      <c r="V277" s="464" t="s">
        <v>144</v>
      </c>
    </row>
    <row r="278" spans="1:22" x14ac:dyDescent="0.2">
      <c r="A278" s="406" t="s">
        <v>258</v>
      </c>
      <c r="B278" s="406" t="s">
        <v>259</v>
      </c>
      <c r="C278" s="406" t="s">
        <v>123</v>
      </c>
      <c r="D278" s="406" t="s">
        <v>73</v>
      </c>
      <c r="E278" s="406" t="s">
        <v>385</v>
      </c>
      <c r="F278" s="406">
        <v>2</v>
      </c>
      <c r="G278" s="406" t="s">
        <v>230</v>
      </c>
      <c r="H278" s="406" t="s">
        <v>145</v>
      </c>
      <c r="I278" s="406" t="s">
        <v>246</v>
      </c>
      <c r="J278" s="406" t="s">
        <v>314</v>
      </c>
      <c r="K278" s="406"/>
      <c r="L278" s="406"/>
      <c r="M278" s="406"/>
      <c r="N278" s="406"/>
      <c r="O278" s="406">
        <v>0</v>
      </c>
      <c r="P278" s="406">
        <v>0.5</v>
      </c>
      <c r="Q278" s="463">
        <v>2</v>
      </c>
      <c r="R278" s="464" t="s">
        <v>145</v>
      </c>
      <c r="S278" s="464" t="s">
        <v>132</v>
      </c>
      <c r="T278" s="464">
        <v>0</v>
      </c>
      <c r="U278" s="464">
        <v>0.5</v>
      </c>
      <c r="V278" s="464" t="s">
        <v>146</v>
      </c>
    </row>
    <row r="279" spans="1:22" x14ac:dyDescent="0.2">
      <c r="A279" s="406" t="s">
        <v>258</v>
      </c>
      <c r="B279" s="406" t="s">
        <v>259</v>
      </c>
      <c r="C279" s="406" t="s">
        <v>123</v>
      </c>
      <c r="D279" s="406" t="s">
        <v>73</v>
      </c>
      <c r="E279" s="406" t="s">
        <v>385</v>
      </c>
      <c r="F279" s="406">
        <v>2</v>
      </c>
      <c r="G279" s="406" t="s">
        <v>230</v>
      </c>
      <c r="H279" s="406" t="s">
        <v>145</v>
      </c>
      <c r="I279" s="406" t="s">
        <v>246</v>
      </c>
      <c r="J279" s="406" t="s">
        <v>307</v>
      </c>
      <c r="K279" s="406"/>
      <c r="L279" s="406"/>
      <c r="M279" s="406"/>
      <c r="N279" s="406"/>
      <c r="O279" s="406">
        <v>0</v>
      </c>
      <c r="P279" s="406">
        <v>0</v>
      </c>
      <c r="Q279" s="463">
        <v>2</v>
      </c>
      <c r="R279" s="464" t="s">
        <v>145</v>
      </c>
      <c r="S279" s="464" t="s">
        <v>133</v>
      </c>
      <c r="T279" s="464">
        <v>0</v>
      </c>
      <c r="U279" s="464">
        <v>0</v>
      </c>
      <c r="V279" s="464" t="s">
        <v>146</v>
      </c>
    </row>
    <row r="280" spans="1:22" x14ac:dyDescent="0.2">
      <c r="A280" s="406" t="s">
        <v>258</v>
      </c>
      <c r="B280" s="406" t="s">
        <v>259</v>
      </c>
      <c r="C280" s="406" t="s">
        <v>123</v>
      </c>
      <c r="D280" s="406" t="s">
        <v>301</v>
      </c>
      <c r="E280" s="406" t="s">
        <v>385</v>
      </c>
      <c r="F280" s="406">
        <v>2</v>
      </c>
      <c r="G280" s="406" t="s">
        <v>230</v>
      </c>
      <c r="H280" s="406" t="s">
        <v>145</v>
      </c>
      <c r="I280" s="406" t="s">
        <v>246</v>
      </c>
      <c r="J280" s="406" t="s">
        <v>314</v>
      </c>
      <c r="K280" s="406"/>
      <c r="L280" s="406"/>
      <c r="M280" s="406"/>
      <c r="N280" s="406"/>
      <c r="O280" s="406">
        <v>0</v>
      </c>
      <c r="P280" s="406">
        <v>0.5</v>
      </c>
      <c r="Q280" s="463">
        <v>2</v>
      </c>
      <c r="R280" s="464" t="s">
        <v>145</v>
      </c>
      <c r="S280" s="464" t="s">
        <v>134</v>
      </c>
      <c r="T280" s="464">
        <v>0</v>
      </c>
      <c r="U280" s="464">
        <v>0.5</v>
      </c>
      <c r="V280" s="464" t="s">
        <v>146</v>
      </c>
    </row>
    <row r="281" spans="1:22" x14ac:dyDescent="0.2">
      <c r="A281" s="406" t="s">
        <v>258</v>
      </c>
      <c r="B281" s="406" t="s">
        <v>259</v>
      </c>
      <c r="C281" s="406" t="s">
        <v>123</v>
      </c>
      <c r="D281" s="406" t="s">
        <v>301</v>
      </c>
      <c r="E281" s="406" t="s">
        <v>385</v>
      </c>
      <c r="F281" s="406">
        <v>2</v>
      </c>
      <c r="G281" s="406" t="s">
        <v>230</v>
      </c>
      <c r="H281" s="406" t="s">
        <v>145</v>
      </c>
      <c r="I281" s="406" t="s">
        <v>246</v>
      </c>
      <c r="J281" s="406" t="s">
        <v>307</v>
      </c>
      <c r="K281" s="406"/>
      <c r="L281" s="406"/>
      <c r="M281" s="406"/>
      <c r="N281" s="406"/>
      <c r="O281" s="406">
        <v>0</v>
      </c>
      <c r="P281" s="406">
        <v>0</v>
      </c>
      <c r="Q281" s="463">
        <v>2</v>
      </c>
      <c r="R281" s="464" t="s">
        <v>145</v>
      </c>
      <c r="S281" s="464" t="s">
        <v>135</v>
      </c>
      <c r="T281" s="464">
        <v>0</v>
      </c>
      <c r="U281" s="464">
        <v>0</v>
      </c>
      <c r="V281" s="464" t="s">
        <v>146</v>
      </c>
    </row>
    <row r="282" spans="1:22" x14ac:dyDescent="0.2">
      <c r="A282" s="406" t="s">
        <v>258</v>
      </c>
      <c r="B282" s="406" t="s">
        <v>259</v>
      </c>
      <c r="C282" s="406" t="s">
        <v>123</v>
      </c>
      <c r="D282" s="406" t="s">
        <v>302</v>
      </c>
      <c r="E282" s="406" t="s">
        <v>385</v>
      </c>
      <c r="F282" s="406">
        <v>2</v>
      </c>
      <c r="G282" s="406" t="s">
        <v>230</v>
      </c>
      <c r="H282" s="406" t="s">
        <v>145</v>
      </c>
      <c r="I282" s="406" t="s">
        <v>246</v>
      </c>
      <c r="J282" s="406" t="s">
        <v>314</v>
      </c>
      <c r="K282" s="406"/>
      <c r="L282" s="406"/>
      <c r="M282" s="406"/>
      <c r="N282" s="406"/>
      <c r="O282" s="406">
        <v>0</v>
      </c>
      <c r="P282" s="406">
        <v>0.5</v>
      </c>
      <c r="Q282" s="463">
        <v>2</v>
      </c>
      <c r="R282" s="464" t="s">
        <v>145</v>
      </c>
      <c r="S282" s="464" t="s">
        <v>136</v>
      </c>
      <c r="T282" s="464">
        <v>0</v>
      </c>
      <c r="U282" s="464">
        <v>0.5</v>
      </c>
      <c r="V282" s="464" t="s">
        <v>146</v>
      </c>
    </row>
    <row r="283" spans="1:22" x14ac:dyDescent="0.2">
      <c r="A283" s="406" t="s">
        <v>258</v>
      </c>
      <c r="B283" s="406" t="s">
        <v>259</v>
      </c>
      <c r="C283" s="406" t="s">
        <v>123</v>
      </c>
      <c r="D283" s="406" t="s">
        <v>302</v>
      </c>
      <c r="E283" s="406" t="s">
        <v>385</v>
      </c>
      <c r="F283" s="406">
        <v>2</v>
      </c>
      <c r="G283" s="406" t="s">
        <v>230</v>
      </c>
      <c r="H283" s="406" t="s">
        <v>145</v>
      </c>
      <c r="I283" s="406" t="s">
        <v>246</v>
      </c>
      <c r="J283" s="406" t="s">
        <v>307</v>
      </c>
      <c r="K283" s="406"/>
      <c r="L283" s="406"/>
      <c r="M283" s="406"/>
      <c r="N283" s="406"/>
      <c r="O283" s="406">
        <v>0</v>
      </c>
      <c r="P283" s="406">
        <v>0</v>
      </c>
      <c r="Q283" s="463">
        <v>2</v>
      </c>
      <c r="R283" s="464" t="s">
        <v>145</v>
      </c>
      <c r="S283" s="464" t="s">
        <v>137</v>
      </c>
      <c r="T283" s="464">
        <v>0</v>
      </c>
      <c r="U283" s="464">
        <v>0</v>
      </c>
      <c r="V283" s="464" t="s">
        <v>146</v>
      </c>
    </row>
    <row r="284" spans="1:22" x14ac:dyDescent="0.2">
      <c r="A284" s="406" t="s">
        <v>258</v>
      </c>
      <c r="B284" s="406" t="s">
        <v>259</v>
      </c>
      <c r="C284" s="406" t="s">
        <v>123</v>
      </c>
      <c r="D284" s="406" t="s">
        <v>303</v>
      </c>
      <c r="E284" s="406" t="s">
        <v>385</v>
      </c>
      <c r="F284" s="406">
        <v>2</v>
      </c>
      <c r="G284" s="406" t="s">
        <v>230</v>
      </c>
      <c r="H284" s="406" t="s">
        <v>145</v>
      </c>
      <c r="I284" s="406" t="s">
        <v>246</v>
      </c>
      <c r="J284" s="406" t="s">
        <v>314</v>
      </c>
      <c r="K284" s="406"/>
      <c r="L284" s="406"/>
      <c r="M284" s="406"/>
      <c r="N284" s="406"/>
      <c r="O284" s="406">
        <v>0</v>
      </c>
      <c r="P284" s="406">
        <v>0.5</v>
      </c>
      <c r="Q284" s="463">
        <v>2</v>
      </c>
      <c r="R284" s="464" t="s">
        <v>145</v>
      </c>
      <c r="S284" s="464" t="s">
        <v>138</v>
      </c>
      <c r="T284" s="464">
        <v>0</v>
      </c>
      <c r="U284" s="464">
        <v>0.5</v>
      </c>
      <c r="V284" s="464" t="s">
        <v>146</v>
      </c>
    </row>
    <row r="285" spans="1:22" x14ac:dyDescent="0.2">
      <c r="A285" s="406" t="s">
        <v>258</v>
      </c>
      <c r="B285" s="406" t="s">
        <v>259</v>
      </c>
      <c r="C285" s="406" t="s">
        <v>123</v>
      </c>
      <c r="D285" s="406" t="s">
        <v>303</v>
      </c>
      <c r="E285" s="406" t="s">
        <v>385</v>
      </c>
      <c r="F285" s="406">
        <v>2</v>
      </c>
      <c r="G285" s="406" t="s">
        <v>230</v>
      </c>
      <c r="H285" s="406" t="s">
        <v>145</v>
      </c>
      <c r="I285" s="406" t="s">
        <v>246</v>
      </c>
      <c r="J285" s="406" t="s">
        <v>307</v>
      </c>
      <c r="K285" s="406"/>
      <c r="L285" s="406"/>
      <c r="M285" s="406"/>
      <c r="N285" s="406"/>
      <c r="O285" s="406">
        <v>0</v>
      </c>
      <c r="P285" s="406">
        <v>0</v>
      </c>
      <c r="Q285" s="463">
        <v>2</v>
      </c>
      <c r="R285" s="464" t="s">
        <v>145</v>
      </c>
      <c r="S285" s="464" t="s">
        <v>139</v>
      </c>
      <c r="T285" s="464">
        <v>0</v>
      </c>
      <c r="U285" s="464">
        <v>0</v>
      </c>
      <c r="V285" s="464" t="s">
        <v>146</v>
      </c>
    </row>
    <row r="286" spans="1:22" x14ac:dyDescent="0.2">
      <c r="A286" s="406" t="s">
        <v>258</v>
      </c>
      <c r="B286" s="406" t="s">
        <v>259</v>
      </c>
      <c r="C286" s="406" t="s">
        <v>123</v>
      </c>
      <c r="D286" s="406" t="s">
        <v>304</v>
      </c>
      <c r="E286" s="406" t="s">
        <v>385</v>
      </c>
      <c r="F286" s="406">
        <v>2</v>
      </c>
      <c r="G286" s="406" t="s">
        <v>230</v>
      </c>
      <c r="H286" s="406" t="s">
        <v>145</v>
      </c>
      <c r="I286" s="406" t="s">
        <v>246</v>
      </c>
      <c r="J286" s="406" t="s">
        <v>314</v>
      </c>
      <c r="K286" s="406"/>
      <c r="L286" s="406"/>
      <c r="M286" s="406"/>
      <c r="N286" s="406"/>
      <c r="O286" s="406">
        <v>0</v>
      </c>
      <c r="P286" s="406">
        <v>0.5</v>
      </c>
      <c r="Q286" s="463">
        <v>2</v>
      </c>
      <c r="R286" s="464" t="s">
        <v>145</v>
      </c>
      <c r="S286" s="464" t="s">
        <v>140</v>
      </c>
      <c r="T286" s="464">
        <v>0</v>
      </c>
      <c r="U286" s="464">
        <v>0.5</v>
      </c>
      <c r="V286" s="464" t="s">
        <v>146</v>
      </c>
    </row>
    <row r="287" spans="1:22" x14ac:dyDescent="0.2">
      <c r="A287" s="406" t="s">
        <v>258</v>
      </c>
      <c r="B287" s="406" t="s">
        <v>259</v>
      </c>
      <c r="C287" s="406" t="s">
        <v>123</v>
      </c>
      <c r="D287" s="406" t="s">
        <v>304</v>
      </c>
      <c r="E287" s="406" t="s">
        <v>385</v>
      </c>
      <c r="F287" s="406">
        <v>2</v>
      </c>
      <c r="G287" s="406" t="s">
        <v>230</v>
      </c>
      <c r="H287" s="406" t="s">
        <v>145</v>
      </c>
      <c r="I287" s="406" t="s">
        <v>246</v>
      </c>
      <c r="J287" s="406" t="s">
        <v>307</v>
      </c>
      <c r="K287" s="406"/>
      <c r="L287" s="406"/>
      <c r="M287" s="406"/>
      <c r="N287" s="406"/>
      <c r="O287" s="406">
        <v>0</v>
      </c>
      <c r="P287" s="406">
        <v>0</v>
      </c>
      <c r="Q287" s="463">
        <v>2</v>
      </c>
      <c r="R287" s="464" t="s">
        <v>145</v>
      </c>
      <c r="S287" s="464" t="s">
        <v>141</v>
      </c>
      <c r="T287" s="464">
        <v>0</v>
      </c>
      <c r="U287" s="464">
        <v>0</v>
      </c>
      <c r="V287" s="464" t="s">
        <v>146</v>
      </c>
    </row>
    <row r="288" spans="1:22" x14ac:dyDescent="0.2">
      <c r="A288" s="406" t="s">
        <v>258</v>
      </c>
      <c r="B288" s="406" t="s">
        <v>259</v>
      </c>
      <c r="C288" s="406" t="s">
        <v>123</v>
      </c>
      <c r="D288" s="406" t="s">
        <v>73</v>
      </c>
      <c r="E288" s="406" t="s">
        <v>385</v>
      </c>
      <c r="F288" s="406">
        <v>3</v>
      </c>
      <c r="G288" s="406" t="s">
        <v>230</v>
      </c>
      <c r="H288" s="406" t="s">
        <v>147</v>
      </c>
      <c r="I288" s="406" t="s">
        <v>246</v>
      </c>
      <c r="J288" s="406" t="s">
        <v>314</v>
      </c>
      <c r="K288" s="406"/>
      <c r="L288" s="406"/>
      <c r="M288" s="406"/>
      <c r="N288" s="406"/>
      <c r="O288" s="406">
        <v>0</v>
      </c>
      <c r="P288" s="406">
        <v>0.7</v>
      </c>
      <c r="Q288" s="463">
        <v>3</v>
      </c>
      <c r="R288" s="464" t="s">
        <v>147</v>
      </c>
      <c r="S288" s="464" t="s">
        <v>132</v>
      </c>
      <c r="T288" s="464">
        <v>0</v>
      </c>
      <c r="U288" s="464">
        <v>0.7</v>
      </c>
      <c r="V288" s="464" t="s">
        <v>148</v>
      </c>
    </row>
    <row r="289" spans="1:22" x14ac:dyDescent="0.2">
      <c r="A289" s="406" t="s">
        <v>258</v>
      </c>
      <c r="B289" s="406" t="s">
        <v>259</v>
      </c>
      <c r="C289" s="406" t="s">
        <v>123</v>
      </c>
      <c r="D289" s="406" t="s">
        <v>73</v>
      </c>
      <c r="E289" s="406" t="s">
        <v>385</v>
      </c>
      <c r="F289" s="406">
        <v>3</v>
      </c>
      <c r="G289" s="406" t="s">
        <v>230</v>
      </c>
      <c r="H289" s="406" t="s">
        <v>147</v>
      </c>
      <c r="I289" s="406" t="s">
        <v>246</v>
      </c>
      <c r="J289" s="406" t="s">
        <v>307</v>
      </c>
      <c r="K289" s="406"/>
      <c r="L289" s="406"/>
      <c r="M289" s="406"/>
      <c r="N289" s="406"/>
      <c r="O289" s="406">
        <v>0</v>
      </c>
      <c r="P289" s="406">
        <v>0</v>
      </c>
      <c r="Q289" s="463">
        <v>3</v>
      </c>
      <c r="R289" s="464" t="s">
        <v>147</v>
      </c>
      <c r="S289" s="464" t="s">
        <v>133</v>
      </c>
      <c r="T289" s="464">
        <v>0</v>
      </c>
      <c r="U289" s="464">
        <v>0</v>
      </c>
      <c r="V289" s="464" t="s">
        <v>148</v>
      </c>
    </row>
    <row r="290" spans="1:22" x14ac:dyDescent="0.2">
      <c r="A290" s="406" t="s">
        <v>258</v>
      </c>
      <c r="B290" s="406" t="s">
        <v>259</v>
      </c>
      <c r="C290" s="406" t="s">
        <v>123</v>
      </c>
      <c r="D290" s="406" t="s">
        <v>301</v>
      </c>
      <c r="E290" s="406" t="s">
        <v>385</v>
      </c>
      <c r="F290" s="406">
        <v>3</v>
      </c>
      <c r="G290" s="406" t="s">
        <v>230</v>
      </c>
      <c r="H290" s="406" t="s">
        <v>147</v>
      </c>
      <c r="I290" s="406" t="s">
        <v>246</v>
      </c>
      <c r="J290" s="406" t="s">
        <v>314</v>
      </c>
      <c r="K290" s="406"/>
      <c r="L290" s="406"/>
      <c r="M290" s="406"/>
      <c r="N290" s="406"/>
      <c r="O290" s="406">
        <v>0</v>
      </c>
      <c r="P290" s="406">
        <v>0.4</v>
      </c>
      <c r="Q290" s="463">
        <v>3</v>
      </c>
      <c r="R290" s="464" t="s">
        <v>147</v>
      </c>
      <c r="S290" s="464" t="s">
        <v>134</v>
      </c>
      <c r="T290" s="464">
        <v>0</v>
      </c>
      <c r="U290" s="464">
        <v>0.4</v>
      </c>
      <c r="V290" s="464" t="s">
        <v>148</v>
      </c>
    </row>
    <row r="291" spans="1:22" x14ac:dyDescent="0.2">
      <c r="A291" s="406" t="s">
        <v>258</v>
      </c>
      <c r="B291" s="406" t="s">
        <v>259</v>
      </c>
      <c r="C291" s="406" t="s">
        <v>123</v>
      </c>
      <c r="D291" s="406" t="s">
        <v>301</v>
      </c>
      <c r="E291" s="406" t="s">
        <v>385</v>
      </c>
      <c r="F291" s="406">
        <v>3</v>
      </c>
      <c r="G291" s="406" t="s">
        <v>230</v>
      </c>
      <c r="H291" s="406" t="s">
        <v>147</v>
      </c>
      <c r="I291" s="406" t="s">
        <v>246</v>
      </c>
      <c r="J291" s="406" t="s">
        <v>307</v>
      </c>
      <c r="K291" s="406"/>
      <c r="L291" s="406"/>
      <c r="M291" s="406"/>
      <c r="N291" s="406"/>
      <c r="O291" s="406">
        <v>0</v>
      </c>
      <c r="P291" s="406">
        <v>0</v>
      </c>
      <c r="Q291" s="463">
        <v>3</v>
      </c>
      <c r="R291" s="464" t="s">
        <v>147</v>
      </c>
      <c r="S291" s="464" t="s">
        <v>135</v>
      </c>
      <c r="T291" s="464">
        <v>0</v>
      </c>
      <c r="U291" s="464">
        <v>0</v>
      </c>
      <c r="V291" s="464" t="s">
        <v>148</v>
      </c>
    </row>
    <row r="292" spans="1:22" x14ac:dyDescent="0.2">
      <c r="A292" s="406" t="s">
        <v>258</v>
      </c>
      <c r="B292" s="406" t="s">
        <v>259</v>
      </c>
      <c r="C292" s="406" t="s">
        <v>123</v>
      </c>
      <c r="D292" s="406" t="s">
        <v>302</v>
      </c>
      <c r="E292" s="406" t="s">
        <v>385</v>
      </c>
      <c r="F292" s="406">
        <v>3</v>
      </c>
      <c r="G292" s="406" t="s">
        <v>230</v>
      </c>
      <c r="H292" s="406" t="s">
        <v>147</v>
      </c>
      <c r="I292" s="406" t="s">
        <v>246</v>
      </c>
      <c r="J292" s="406" t="s">
        <v>314</v>
      </c>
      <c r="K292" s="406"/>
      <c r="L292" s="406"/>
      <c r="M292" s="406"/>
      <c r="N292" s="406"/>
      <c r="O292" s="406">
        <v>0</v>
      </c>
      <c r="P292" s="406">
        <v>0.2</v>
      </c>
      <c r="Q292" s="463">
        <v>3</v>
      </c>
      <c r="R292" s="464" t="s">
        <v>147</v>
      </c>
      <c r="S292" s="464" t="s">
        <v>136</v>
      </c>
      <c r="T292" s="464">
        <v>0</v>
      </c>
      <c r="U292" s="464">
        <v>0.2</v>
      </c>
      <c r="V292" s="464" t="s">
        <v>148</v>
      </c>
    </row>
    <row r="293" spans="1:22" x14ac:dyDescent="0.2">
      <c r="A293" s="406" t="s">
        <v>258</v>
      </c>
      <c r="B293" s="406" t="s">
        <v>259</v>
      </c>
      <c r="C293" s="406" t="s">
        <v>123</v>
      </c>
      <c r="D293" s="406" t="s">
        <v>302</v>
      </c>
      <c r="E293" s="406" t="s">
        <v>385</v>
      </c>
      <c r="F293" s="406">
        <v>3</v>
      </c>
      <c r="G293" s="406" t="s">
        <v>230</v>
      </c>
      <c r="H293" s="406" t="s">
        <v>147</v>
      </c>
      <c r="I293" s="406" t="s">
        <v>246</v>
      </c>
      <c r="J293" s="406" t="s">
        <v>307</v>
      </c>
      <c r="K293" s="406"/>
      <c r="L293" s="406"/>
      <c r="M293" s="406"/>
      <c r="N293" s="406"/>
      <c r="O293" s="406">
        <v>0</v>
      </c>
      <c r="P293" s="406">
        <v>0</v>
      </c>
      <c r="Q293" s="463">
        <v>3</v>
      </c>
      <c r="R293" s="464" t="s">
        <v>147</v>
      </c>
      <c r="S293" s="464" t="s">
        <v>137</v>
      </c>
      <c r="T293" s="464">
        <v>0</v>
      </c>
      <c r="U293" s="464">
        <v>0</v>
      </c>
      <c r="V293" s="464" t="s">
        <v>148</v>
      </c>
    </row>
    <row r="294" spans="1:22" x14ac:dyDescent="0.2">
      <c r="A294" s="406" t="s">
        <v>258</v>
      </c>
      <c r="B294" s="406" t="s">
        <v>259</v>
      </c>
      <c r="C294" s="406" t="s">
        <v>123</v>
      </c>
      <c r="D294" s="406" t="s">
        <v>303</v>
      </c>
      <c r="E294" s="406" t="s">
        <v>385</v>
      </c>
      <c r="F294" s="406">
        <v>3</v>
      </c>
      <c r="G294" s="406" t="s">
        <v>230</v>
      </c>
      <c r="H294" s="406" t="s">
        <v>147</v>
      </c>
      <c r="I294" s="406" t="s">
        <v>246</v>
      </c>
      <c r="J294" s="406" t="s">
        <v>314</v>
      </c>
      <c r="K294" s="406"/>
      <c r="L294" s="406"/>
      <c r="M294" s="406"/>
      <c r="N294" s="406"/>
      <c r="O294" s="406">
        <v>0</v>
      </c>
      <c r="P294" s="406">
        <v>0.2</v>
      </c>
      <c r="Q294" s="463">
        <v>3</v>
      </c>
      <c r="R294" s="464" t="s">
        <v>147</v>
      </c>
      <c r="S294" s="464" t="s">
        <v>138</v>
      </c>
      <c r="T294" s="464">
        <v>0</v>
      </c>
      <c r="U294" s="464">
        <v>0.2</v>
      </c>
      <c r="V294" s="464" t="s">
        <v>148</v>
      </c>
    </row>
    <row r="295" spans="1:22" x14ac:dyDescent="0.2">
      <c r="A295" s="406" t="s">
        <v>258</v>
      </c>
      <c r="B295" s="406" t="s">
        <v>259</v>
      </c>
      <c r="C295" s="406" t="s">
        <v>123</v>
      </c>
      <c r="D295" s="406" t="s">
        <v>303</v>
      </c>
      <c r="E295" s="406" t="s">
        <v>385</v>
      </c>
      <c r="F295" s="406">
        <v>3</v>
      </c>
      <c r="G295" s="406" t="s">
        <v>230</v>
      </c>
      <c r="H295" s="406" t="s">
        <v>147</v>
      </c>
      <c r="I295" s="406" t="s">
        <v>246</v>
      </c>
      <c r="J295" s="406" t="s">
        <v>307</v>
      </c>
      <c r="K295" s="406"/>
      <c r="L295" s="406"/>
      <c r="M295" s="406"/>
      <c r="N295" s="406"/>
      <c r="O295" s="406">
        <v>0</v>
      </c>
      <c r="P295" s="406">
        <v>0</v>
      </c>
      <c r="Q295" s="463">
        <v>3</v>
      </c>
      <c r="R295" s="464" t="s">
        <v>147</v>
      </c>
      <c r="S295" s="464" t="s">
        <v>139</v>
      </c>
      <c r="T295" s="464">
        <v>0</v>
      </c>
      <c r="U295" s="464">
        <v>0</v>
      </c>
      <c r="V295" s="464" t="s">
        <v>148</v>
      </c>
    </row>
    <row r="296" spans="1:22" x14ac:dyDescent="0.2">
      <c r="A296" s="406" t="s">
        <v>258</v>
      </c>
      <c r="B296" s="406" t="s">
        <v>259</v>
      </c>
      <c r="C296" s="406" t="s">
        <v>123</v>
      </c>
      <c r="D296" s="406" t="s">
        <v>304</v>
      </c>
      <c r="E296" s="406" t="s">
        <v>385</v>
      </c>
      <c r="F296" s="406">
        <v>3</v>
      </c>
      <c r="G296" s="406" t="s">
        <v>230</v>
      </c>
      <c r="H296" s="406" t="s">
        <v>147</v>
      </c>
      <c r="I296" s="406" t="s">
        <v>246</v>
      </c>
      <c r="J296" s="406" t="s">
        <v>314</v>
      </c>
      <c r="K296" s="406"/>
      <c r="L296" s="406"/>
      <c r="M296" s="406"/>
      <c r="N296" s="406"/>
      <c r="O296" s="406">
        <v>0</v>
      </c>
      <c r="P296" s="406">
        <v>0.2</v>
      </c>
      <c r="Q296" s="463">
        <v>3</v>
      </c>
      <c r="R296" s="464" t="s">
        <v>147</v>
      </c>
      <c r="S296" s="464" t="s">
        <v>140</v>
      </c>
      <c r="T296" s="464">
        <v>0</v>
      </c>
      <c r="U296" s="464">
        <v>0.2</v>
      </c>
      <c r="V296" s="464" t="s">
        <v>148</v>
      </c>
    </row>
    <row r="297" spans="1:22" x14ac:dyDescent="0.2">
      <c r="A297" s="406" t="s">
        <v>258</v>
      </c>
      <c r="B297" s="406" t="s">
        <v>259</v>
      </c>
      <c r="C297" s="406" t="s">
        <v>123</v>
      </c>
      <c r="D297" s="406" t="s">
        <v>304</v>
      </c>
      <c r="E297" s="406" t="s">
        <v>385</v>
      </c>
      <c r="F297" s="406">
        <v>3</v>
      </c>
      <c r="G297" s="406" t="s">
        <v>230</v>
      </c>
      <c r="H297" s="406" t="s">
        <v>147</v>
      </c>
      <c r="I297" s="406" t="s">
        <v>246</v>
      </c>
      <c r="J297" s="406" t="s">
        <v>307</v>
      </c>
      <c r="K297" s="406"/>
      <c r="L297" s="406"/>
      <c r="M297" s="406"/>
      <c r="N297" s="406"/>
      <c r="O297" s="406">
        <v>0</v>
      </c>
      <c r="P297" s="406">
        <v>0</v>
      </c>
      <c r="Q297" s="463">
        <v>3</v>
      </c>
      <c r="R297" s="464" t="s">
        <v>147</v>
      </c>
      <c r="S297" s="464" t="s">
        <v>141</v>
      </c>
      <c r="T297" s="464">
        <v>0</v>
      </c>
      <c r="U297" s="464">
        <v>0</v>
      </c>
      <c r="V297" s="464" t="s">
        <v>148</v>
      </c>
    </row>
    <row r="298" spans="1:22" x14ac:dyDescent="0.2">
      <c r="A298" s="406" t="s">
        <v>258</v>
      </c>
      <c r="B298" s="406" t="s">
        <v>259</v>
      </c>
      <c r="C298" s="406" t="s">
        <v>123</v>
      </c>
      <c r="D298" s="406" t="s">
        <v>73</v>
      </c>
      <c r="E298" s="406" t="s">
        <v>385</v>
      </c>
      <c r="F298" s="406">
        <v>4</v>
      </c>
      <c r="G298" s="406" t="s">
        <v>230</v>
      </c>
      <c r="H298" s="406" t="s">
        <v>149</v>
      </c>
      <c r="I298" s="406" t="s">
        <v>246</v>
      </c>
      <c r="J298" s="406" t="s">
        <v>314</v>
      </c>
      <c r="K298" s="406"/>
      <c r="L298" s="406"/>
      <c r="M298" s="406"/>
      <c r="N298" s="406"/>
      <c r="O298" s="406">
        <v>0</v>
      </c>
      <c r="P298" s="406">
        <v>0.45</v>
      </c>
      <c r="Q298" s="463">
        <v>4</v>
      </c>
      <c r="R298" s="464" t="s">
        <v>149</v>
      </c>
      <c r="S298" s="464" t="s">
        <v>132</v>
      </c>
      <c r="T298" s="464">
        <v>0</v>
      </c>
      <c r="U298" s="464">
        <v>0.45</v>
      </c>
      <c r="V298" s="464" t="s">
        <v>150</v>
      </c>
    </row>
    <row r="299" spans="1:22" x14ac:dyDescent="0.2">
      <c r="A299" s="406" t="s">
        <v>258</v>
      </c>
      <c r="B299" s="406" t="s">
        <v>259</v>
      </c>
      <c r="C299" s="406" t="s">
        <v>123</v>
      </c>
      <c r="D299" s="406" t="s">
        <v>73</v>
      </c>
      <c r="E299" s="406" t="s">
        <v>385</v>
      </c>
      <c r="F299" s="406">
        <v>4</v>
      </c>
      <c r="G299" s="406" t="s">
        <v>230</v>
      </c>
      <c r="H299" s="406" t="s">
        <v>149</v>
      </c>
      <c r="I299" s="406" t="s">
        <v>246</v>
      </c>
      <c r="J299" s="406" t="s">
        <v>307</v>
      </c>
      <c r="K299" s="406"/>
      <c r="L299" s="406"/>
      <c r="M299" s="406"/>
      <c r="N299" s="406"/>
      <c r="O299" s="406">
        <v>0</v>
      </c>
      <c r="P299" s="406">
        <v>0</v>
      </c>
      <c r="Q299" s="463">
        <v>4</v>
      </c>
      <c r="R299" s="464" t="s">
        <v>149</v>
      </c>
      <c r="S299" s="464" t="s">
        <v>133</v>
      </c>
      <c r="T299" s="464">
        <v>0</v>
      </c>
      <c r="U299" s="464">
        <v>0</v>
      </c>
      <c r="V299" s="464" t="s">
        <v>150</v>
      </c>
    </row>
    <row r="300" spans="1:22" x14ac:dyDescent="0.2">
      <c r="A300" s="406" t="s">
        <v>258</v>
      </c>
      <c r="B300" s="406" t="s">
        <v>259</v>
      </c>
      <c r="C300" s="406" t="s">
        <v>123</v>
      </c>
      <c r="D300" s="406" t="s">
        <v>301</v>
      </c>
      <c r="E300" s="406" t="s">
        <v>385</v>
      </c>
      <c r="F300" s="406">
        <v>4</v>
      </c>
      <c r="G300" s="406" t="s">
        <v>230</v>
      </c>
      <c r="H300" s="406" t="s">
        <v>149</v>
      </c>
      <c r="I300" s="406" t="s">
        <v>246</v>
      </c>
      <c r="J300" s="406" t="s">
        <v>314</v>
      </c>
      <c r="K300" s="406"/>
      <c r="L300" s="406"/>
      <c r="M300" s="406"/>
      <c r="N300" s="406"/>
      <c r="O300" s="406">
        <v>0</v>
      </c>
      <c r="P300" s="406">
        <v>0.25</v>
      </c>
      <c r="Q300" s="463">
        <v>4</v>
      </c>
      <c r="R300" s="464" t="s">
        <v>149</v>
      </c>
      <c r="S300" s="464" t="s">
        <v>134</v>
      </c>
      <c r="T300" s="464">
        <v>0</v>
      </c>
      <c r="U300" s="464">
        <v>0.25</v>
      </c>
      <c r="V300" s="464" t="s">
        <v>150</v>
      </c>
    </row>
    <row r="301" spans="1:22" x14ac:dyDescent="0.2">
      <c r="A301" s="406" t="s">
        <v>258</v>
      </c>
      <c r="B301" s="406" t="s">
        <v>259</v>
      </c>
      <c r="C301" s="406" t="s">
        <v>123</v>
      </c>
      <c r="D301" s="406" t="s">
        <v>301</v>
      </c>
      <c r="E301" s="406" t="s">
        <v>385</v>
      </c>
      <c r="F301" s="406">
        <v>4</v>
      </c>
      <c r="G301" s="406" t="s">
        <v>230</v>
      </c>
      <c r="H301" s="406" t="s">
        <v>149</v>
      </c>
      <c r="I301" s="406" t="s">
        <v>246</v>
      </c>
      <c r="J301" s="406" t="s">
        <v>307</v>
      </c>
      <c r="K301" s="406"/>
      <c r="L301" s="406"/>
      <c r="M301" s="406"/>
      <c r="N301" s="406"/>
      <c r="O301" s="406">
        <v>0</v>
      </c>
      <c r="P301" s="406">
        <v>0</v>
      </c>
      <c r="Q301" s="463">
        <v>4</v>
      </c>
      <c r="R301" s="464" t="s">
        <v>149</v>
      </c>
      <c r="S301" s="464" t="s">
        <v>135</v>
      </c>
      <c r="T301" s="464">
        <v>0</v>
      </c>
      <c r="U301" s="464">
        <v>0</v>
      </c>
      <c r="V301" s="464" t="s">
        <v>150</v>
      </c>
    </row>
    <row r="302" spans="1:22" x14ac:dyDescent="0.2">
      <c r="A302" s="406" t="s">
        <v>258</v>
      </c>
      <c r="B302" s="406" t="s">
        <v>259</v>
      </c>
      <c r="C302" s="406" t="s">
        <v>123</v>
      </c>
      <c r="D302" s="406" t="s">
        <v>302</v>
      </c>
      <c r="E302" s="406" t="s">
        <v>385</v>
      </c>
      <c r="F302" s="406">
        <v>4</v>
      </c>
      <c r="G302" s="406" t="s">
        <v>230</v>
      </c>
      <c r="H302" s="406" t="s">
        <v>149</v>
      </c>
      <c r="I302" s="406" t="s">
        <v>246</v>
      </c>
      <c r="J302" s="406" t="s">
        <v>314</v>
      </c>
      <c r="K302" s="406"/>
      <c r="L302" s="406"/>
      <c r="M302" s="406"/>
      <c r="N302" s="406"/>
      <c r="O302" s="406">
        <v>0</v>
      </c>
      <c r="P302" s="406">
        <v>0.25</v>
      </c>
      <c r="Q302" s="463">
        <v>4</v>
      </c>
      <c r="R302" s="464" t="s">
        <v>149</v>
      </c>
      <c r="S302" s="464" t="s">
        <v>136</v>
      </c>
      <c r="T302" s="464">
        <v>0</v>
      </c>
      <c r="U302" s="464">
        <v>0.25</v>
      </c>
      <c r="V302" s="464" t="s">
        <v>150</v>
      </c>
    </row>
    <row r="303" spans="1:22" x14ac:dyDescent="0.2">
      <c r="A303" s="406" t="s">
        <v>258</v>
      </c>
      <c r="B303" s="406" t="s">
        <v>259</v>
      </c>
      <c r="C303" s="406" t="s">
        <v>123</v>
      </c>
      <c r="D303" s="406" t="s">
        <v>302</v>
      </c>
      <c r="E303" s="406" t="s">
        <v>385</v>
      </c>
      <c r="F303" s="406">
        <v>4</v>
      </c>
      <c r="G303" s="406" t="s">
        <v>230</v>
      </c>
      <c r="H303" s="406" t="s">
        <v>149</v>
      </c>
      <c r="I303" s="406" t="s">
        <v>246</v>
      </c>
      <c r="J303" s="406" t="s">
        <v>307</v>
      </c>
      <c r="K303" s="406"/>
      <c r="L303" s="406"/>
      <c r="M303" s="406"/>
      <c r="N303" s="406"/>
      <c r="O303" s="406">
        <v>0</v>
      </c>
      <c r="P303" s="406">
        <v>0</v>
      </c>
      <c r="Q303" s="463">
        <v>4</v>
      </c>
      <c r="R303" s="464" t="s">
        <v>149</v>
      </c>
      <c r="S303" s="464" t="s">
        <v>137</v>
      </c>
      <c r="T303" s="464">
        <v>0</v>
      </c>
      <c r="U303" s="464">
        <v>0</v>
      </c>
      <c r="V303" s="464" t="s">
        <v>150</v>
      </c>
    </row>
    <row r="304" spans="1:22" x14ac:dyDescent="0.2">
      <c r="A304" s="406" t="s">
        <v>258</v>
      </c>
      <c r="B304" s="406" t="s">
        <v>259</v>
      </c>
      <c r="C304" s="406" t="s">
        <v>123</v>
      </c>
      <c r="D304" s="406" t="s">
        <v>303</v>
      </c>
      <c r="E304" s="406" t="s">
        <v>385</v>
      </c>
      <c r="F304" s="406">
        <v>4</v>
      </c>
      <c r="G304" s="406" t="s">
        <v>230</v>
      </c>
      <c r="H304" s="406" t="s">
        <v>149</v>
      </c>
      <c r="I304" s="406" t="s">
        <v>246</v>
      </c>
      <c r="J304" s="406" t="s">
        <v>314</v>
      </c>
      <c r="K304" s="406"/>
      <c r="L304" s="406"/>
      <c r="M304" s="406"/>
      <c r="N304" s="406"/>
      <c r="O304" s="406">
        <v>0</v>
      </c>
      <c r="P304" s="406">
        <v>0.25</v>
      </c>
      <c r="Q304" s="463">
        <v>4</v>
      </c>
      <c r="R304" s="464" t="s">
        <v>149</v>
      </c>
      <c r="S304" s="464" t="s">
        <v>138</v>
      </c>
      <c r="T304" s="464">
        <v>0</v>
      </c>
      <c r="U304" s="464">
        <v>0.25</v>
      </c>
      <c r="V304" s="464" t="s">
        <v>150</v>
      </c>
    </row>
    <row r="305" spans="1:22" x14ac:dyDescent="0.2">
      <c r="A305" s="406" t="s">
        <v>258</v>
      </c>
      <c r="B305" s="406" t="s">
        <v>259</v>
      </c>
      <c r="C305" s="406" t="s">
        <v>123</v>
      </c>
      <c r="D305" s="406" t="s">
        <v>303</v>
      </c>
      <c r="E305" s="406" t="s">
        <v>385</v>
      </c>
      <c r="F305" s="406">
        <v>4</v>
      </c>
      <c r="G305" s="406" t="s">
        <v>230</v>
      </c>
      <c r="H305" s="406" t="s">
        <v>149</v>
      </c>
      <c r="I305" s="406" t="s">
        <v>246</v>
      </c>
      <c r="J305" s="406" t="s">
        <v>307</v>
      </c>
      <c r="K305" s="406"/>
      <c r="L305" s="406"/>
      <c r="M305" s="406"/>
      <c r="N305" s="406"/>
      <c r="O305" s="406">
        <v>0</v>
      </c>
      <c r="P305" s="406">
        <v>0</v>
      </c>
      <c r="Q305" s="463">
        <v>4</v>
      </c>
      <c r="R305" s="464" t="s">
        <v>149</v>
      </c>
      <c r="S305" s="464" t="s">
        <v>139</v>
      </c>
      <c r="T305" s="464">
        <v>0</v>
      </c>
      <c r="U305" s="464">
        <v>0</v>
      </c>
      <c r="V305" s="464" t="s">
        <v>150</v>
      </c>
    </row>
    <row r="306" spans="1:22" x14ac:dyDescent="0.2">
      <c r="A306" s="406" t="s">
        <v>258</v>
      </c>
      <c r="B306" s="406" t="s">
        <v>259</v>
      </c>
      <c r="C306" s="406" t="s">
        <v>123</v>
      </c>
      <c r="D306" s="406" t="s">
        <v>304</v>
      </c>
      <c r="E306" s="406" t="s">
        <v>385</v>
      </c>
      <c r="F306" s="406">
        <v>4</v>
      </c>
      <c r="G306" s="406" t="s">
        <v>230</v>
      </c>
      <c r="H306" s="406" t="s">
        <v>149</v>
      </c>
      <c r="I306" s="406" t="s">
        <v>246</v>
      </c>
      <c r="J306" s="406" t="s">
        <v>314</v>
      </c>
      <c r="K306" s="406"/>
      <c r="L306" s="406"/>
      <c r="M306" s="406"/>
      <c r="N306" s="406"/>
      <c r="O306" s="406">
        <v>0</v>
      </c>
      <c r="P306" s="406">
        <v>0.25</v>
      </c>
      <c r="Q306" s="463">
        <v>4</v>
      </c>
      <c r="R306" s="464" t="s">
        <v>149</v>
      </c>
      <c r="S306" s="464" t="s">
        <v>140</v>
      </c>
      <c r="T306" s="464">
        <v>0</v>
      </c>
      <c r="U306" s="464">
        <v>0.25</v>
      </c>
      <c r="V306" s="464" t="s">
        <v>150</v>
      </c>
    </row>
    <row r="307" spans="1:22" x14ac:dyDescent="0.2">
      <c r="A307" s="406" t="s">
        <v>258</v>
      </c>
      <c r="B307" s="406" t="s">
        <v>259</v>
      </c>
      <c r="C307" s="406" t="s">
        <v>123</v>
      </c>
      <c r="D307" s="406" t="s">
        <v>304</v>
      </c>
      <c r="E307" s="406" t="s">
        <v>385</v>
      </c>
      <c r="F307" s="406">
        <v>4</v>
      </c>
      <c r="G307" s="406" t="s">
        <v>230</v>
      </c>
      <c r="H307" s="406" t="s">
        <v>149</v>
      </c>
      <c r="I307" s="406" t="s">
        <v>246</v>
      </c>
      <c r="J307" s="406" t="s">
        <v>307</v>
      </c>
      <c r="K307" s="406"/>
      <c r="L307" s="406"/>
      <c r="M307" s="406"/>
      <c r="N307" s="406"/>
      <c r="O307" s="406">
        <v>0</v>
      </c>
      <c r="P307" s="406">
        <v>0</v>
      </c>
      <c r="Q307" s="463">
        <v>4</v>
      </c>
      <c r="R307" s="464" t="s">
        <v>149</v>
      </c>
      <c r="S307" s="464" t="s">
        <v>141</v>
      </c>
      <c r="T307" s="464">
        <v>0</v>
      </c>
      <c r="U307" s="464">
        <v>0</v>
      </c>
      <c r="V307" s="464" t="s">
        <v>150</v>
      </c>
    </row>
    <row r="308" spans="1:22" x14ac:dyDescent="0.2">
      <c r="A308" s="406" t="s">
        <v>258</v>
      </c>
      <c r="B308" s="406" t="s">
        <v>259</v>
      </c>
      <c r="C308" s="406" t="s">
        <v>123</v>
      </c>
      <c r="D308" s="406" t="s">
        <v>73</v>
      </c>
      <c r="E308" s="406" t="s">
        <v>385</v>
      </c>
      <c r="F308" s="406">
        <v>5</v>
      </c>
      <c r="G308" s="406" t="s">
        <v>230</v>
      </c>
      <c r="H308" s="406" t="s">
        <v>151</v>
      </c>
      <c r="I308" s="406" t="s">
        <v>246</v>
      </c>
      <c r="J308" s="406" t="s">
        <v>314</v>
      </c>
      <c r="K308" s="406"/>
      <c r="L308" s="406"/>
      <c r="M308" s="406"/>
      <c r="N308" s="406"/>
      <c r="O308" s="406">
        <v>0</v>
      </c>
      <c r="P308" s="406">
        <v>0.2</v>
      </c>
      <c r="Q308" s="463">
        <v>5</v>
      </c>
      <c r="R308" s="464" t="s">
        <v>151</v>
      </c>
      <c r="S308" s="464" t="s">
        <v>132</v>
      </c>
      <c r="T308" s="464">
        <v>0</v>
      </c>
      <c r="U308" s="464">
        <v>0.2</v>
      </c>
      <c r="V308" s="464" t="s">
        <v>152</v>
      </c>
    </row>
    <row r="309" spans="1:22" x14ac:dyDescent="0.2">
      <c r="A309" s="406" t="s">
        <v>258</v>
      </c>
      <c r="B309" s="406" t="s">
        <v>259</v>
      </c>
      <c r="C309" s="406" t="s">
        <v>123</v>
      </c>
      <c r="D309" s="406" t="s">
        <v>73</v>
      </c>
      <c r="E309" s="406" t="s">
        <v>385</v>
      </c>
      <c r="F309" s="406">
        <v>5</v>
      </c>
      <c r="G309" s="406" t="s">
        <v>230</v>
      </c>
      <c r="H309" s="406" t="s">
        <v>151</v>
      </c>
      <c r="I309" s="406" t="s">
        <v>246</v>
      </c>
      <c r="J309" s="406" t="s">
        <v>307</v>
      </c>
      <c r="K309" s="406"/>
      <c r="L309" s="406"/>
      <c r="M309" s="406"/>
      <c r="N309" s="406"/>
      <c r="O309" s="406">
        <v>0</v>
      </c>
      <c r="P309" s="406">
        <v>0</v>
      </c>
      <c r="Q309" s="463">
        <v>5</v>
      </c>
      <c r="R309" s="464" t="s">
        <v>151</v>
      </c>
      <c r="S309" s="464" t="s">
        <v>133</v>
      </c>
      <c r="T309" s="464">
        <v>0</v>
      </c>
      <c r="U309" s="464">
        <v>0</v>
      </c>
      <c r="V309" s="464" t="s">
        <v>152</v>
      </c>
    </row>
    <row r="310" spans="1:22" x14ac:dyDescent="0.2">
      <c r="A310" s="406" t="s">
        <v>258</v>
      </c>
      <c r="B310" s="406" t="s">
        <v>259</v>
      </c>
      <c r="C310" s="406" t="s">
        <v>123</v>
      </c>
      <c r="D310" s="406" t="s">
        <v>301</v>
      </c>
      <c r="E310" s="406" t="s">
        <v>385</v>
      </c>
      <c r="F310" s="406">
        <v>5</v>
      </c>
      <c r="G310" s="406" t="s">
        <v>230</v>
      </c>
      <c r="H310" s="406" t="s">
        <v>151</v>
      </c>
      <c r="I310" s="406" t="s">
        <v>246</v>
      </c>
      <c r="J310" s="406" t="s">
        <v>314</v>
      </c>
      <c r="K310" s="406"/>
      <c r="L310" s="406"/>
      <c r="M310" s="406"/>
      <c r="N310" s="406"/>
      <c r="O310" s="406">
        <v>0</v>
      </c>
      <c r="P310" s="406">
        <v>0</v>
      </c>
      <c r="Q310" s="463">
        <v>5</v>
      </c>
      <c r="R310" s="464" t="s">
        <v>151</v>
      </c>
      <c r="S310" s="464" t="s">
        <v>134</v>
      </c>
      <c r="T310" s="464">
        <v>0</v>
      </c>
      <c r="U310" s="464">
        <v>0</v>
      </c>
      <c r="V310" s="464" t="s">
        <v>152</v>
      </c>
    </row>
    <row r="311" spans="1:22" x14ac:dyDescent="0.2">
      <c r="A311" s="406" t="s">
        <v>258</v>
      </c>
      <c r="B311" s="406" t="s">
        <v>259</v>
      </c>
      <c r="C311" s="406" t="s">
        <v>123</v>
      </c>
      <c r="D311" s="406" t="s">
        <v>301</v>
      </c>
      <c r="E311" s="406" t="s">
        <v>385</v>
      </c>
      <c r="F311" s="406">
        <v>5</v>
      </c>
      <c r="G311" s="406" t="s">
        <v>230</v>
      </c>
      <c r="H311" s="406" t="s">
        <v>151</v>
      </c>
      <c r="I311" s="406" t="s">
        <v>246</v>
      </c>
      <c r="J311" s="406" t="s">
        <v>307</v>
      </c>
      <c r="K311" s="406"/>
      <c r="L311" s="406"/>
      <c r="M311" s="406"/>
      <c r="N311" s="406"/>
      <c r="O311" s="406">
        <v>0</v>
      </c>
      <c r="P311" s="406">
        <v>0</v>
      </c>
      <c r="Q311" s="463">
        <v>5</v>
      </c>
      <c r="R311" s="464" t="s">
        <v>151</v>
      </c>
      <c r="S311" s="464" t="s">
        <v>135</v>
      </c>
      <c r="T311" s="464">
        <v>0</v>
      </c>
      <c r="U311" s="464">
        <v>0</v>
      </c>
      <c r="V311" s="464" t="s">
        <v>152</v>
      </c>
    </row>
    <row r="312" spans="1:22" x14ac:dyDescent="0.2">
      <c r="A312" s="406" t="s">
        <v>258</v>
      </c>
      <c r="B312" s="406" t="s">
        <v>259</v>
      </c>
      <c r="C312" s="406" t="s">
        <v>123</v>
      </c>
      <c r="D312" s="406" t="s">
        <v>302</v>
      </c>
      <c r="E312" s="406" t="s">
        <v>385</v>
      </c>
      <c r="F312" s="406">
        <v>5</v>
      </c>
      <c r="G312" s="406" t="s">
        <v>230</v>
      </c>
      <c r="H312" s="406" t="s">
        <v>151</v>
      </c>
      <c r="I312" s="406" t="s">
        <v>246</v>
      </c>
      <c r="J312" s="406" t="s">
        <v>314</v>
      </c>
      <c r="K312" s="406"/>
      <c r="L312" s="406"/>
      <c r="M312" s="406"/>
      <c r="N312" s="406"/>
      <c r="O312" s="406">
        <v>0</v>
      </c>
      <c r="P312" s="406">
        <v>0</v>
      </c>
      <c r="Q312" s="463">
        <v>5</v>
      </c>
      <c r="R312" s="464" t="s">
        <v>151</v>
      </c>
      <c r="S312" s="464" t="s">
        <v>136</v>
      </c>
      <c r="T312" s="464">
        <v>0</v>
      </c>
      <c r="U312" s="464">
        <v>0</v>
      </c>
      <c r="V312" s="464" t="s">
        <v>152</v>
      </c>
    </row>
    <row r="313" spans="1:22" x14ac:dyDescent="0.2">
      <c r="A313" s="406" t="s">
        <v>258</v>
      </c>
      <c r="B313" s="406" t="s">
        <v>259</v>
      </c>
      <c r="C313" s="406" t="s">
        <v>123</v>
      </c>
      <c r="D313" s="406" t="s">
        <v>302</v>
      </c>
      <c r="E313" s="406" t="s">
        <v>385</v>
      </c>
      <c r="F313" s="406">
        <v>5</v>
      </c>
      <c r="G313" s="406" t="s">
        <v>230</v>
      </c>
      <c r="H313" s="406" t="s">
        <v>151</v>
      </c>
      <c r="I313" s="406" t="s">
        <v>246</v>
      </c>
      <c r="J313" s="406" t="s">
        <v>307</v>
      </c>
      <c r="K313" s="406"/>
      <c r="L313" s="406"/>
      <c r="M313" s="406"/>
      <c r="N313" s="406"/>
      <c r="O313" s="406">
        <v>0</v>
      </c>
      <c r="P313" s="406">
        <v>0</v>
      </c>
      <c r="Q313" s="463">
        <v>5</v>
      </c>
      <c r="R313" s="464" t="s">
        <v>151</v>
      </c>
      <c r="S313" s="464" t="s">
        <v>137</v>
      </c>
      <c r="T313" s="464">
        <v>0</v>
      </c>
      <c r="U313" s="464">
        <v>0</v>
      </c>
      <c r="V313" s="464" t="s">
        <v>152</v>
      </c>
    </row>
    <row r="314" spans="1:22" x14ac:dyDescent="0.2">
      <c r="A314" s="406" t="s">
        <v>258</v>
      </c>
      <c r="B314" s="406" t="s">
        <v>259</v>
      </c>
      <c r="C314" s="406" t="s">
        <v>123</v>
      </c>
      <c r="D314" s="406" t="s">
        <v>303</v>
      </c>
      <c r="E314" s="406" t="s">
        <v>385</v>
      </c>
      <c r="F314" s="406">
        <v>5</v>
      </c>
      <c r="G314" s="406" t="s">
        <v>230</v>
      </c>
      <c r="H314" s="406" t="s">
        <v>151</v>
      </c>
      <c r="I314" s="406" t="s">
        <v>246</v>
      </c>
      <c r="J314" s="406" t="s">
        <v>314</v>
      </c>
      <c r="K314" s="406"/>
      <c r="L314" s="406"/>
      <c r="M314" s="406"/>
      <c r="N314" s="406"/>
      <c r="O314" s="406">
        <v>0</v>
      </c>
      <c r="P314" s="406">
        <v>0</v>
      </c>
      <c r="Q314" s="463">
        <v>5</v>
      </c>
      <c r="R314" s="464" t="s">
        <v>151</v>
      </c>
      <c r="S314" s="464" t="s">
        <v>138</v>
      </c>
      <c r="T314" s="464">
        <v>0</v>
      </c>
      <c r="U314" s="464">
        <v>0</v>
      </c>
      <c r="V314" s="464" t="s">
        <v>152</v>
      </c>
    </row>
    <row r="315" spans="1:22" x14ac:dyDescent="0.2">
      <c r="A315" s="406" t="s">
        <v>258</v>
      </c>
      <c r="B315" s="406" t="s">
        <v>259</v>
      </c>
      <c r="C315" s="406" t="s">
        <v>123</v>
      </c>
      <c r="D315" s="406" t="s">
        <v>303</v>
      </c>
      <c r="E315" s="406" t="s">
        <v>385</v>
      </c>
      <c r="F315" s="406">
        <v>5</v>
      </c>
      <c r="G315" s="406" t="s">
        <v>230</v>
      </c>
      <c r="H315" s="406" t="s">
        <v>151</v>
      </c>
      <c r="I315" s="406" t="s">
        <v>246</v>
      </c>
      <c r="J315" s="406" t="s">
        <v>307</v>
      </c>
      <c r="K315" s="406"/>
      <c r="L315" s="406"/>
      <c r="M315" s="406"/>
      <c r="N315" s="406"/>
      <c r="O315" s="406">
        <v>0</v>
      </c>
      <c r="P315" s="406">
        <v>0</v>
      </c>
      <c r="Q315" s="463">
        <v>5</v>
      </c>
      <c r="R315" s="464" t="s">
        <v>151</v>
      </c>
      <c r="S315" s="464" t="s">
        <v>139</v>
      </c>
      <c r="T315" s="464">
        <v>0</v>
      </c>
      <c r="U315" s="464">
        <v>0</v>
      </c>
      <c r="V315" s="464" t="s">
        <v>152</v>
      </c>
    </row>
    <row r="316" spans="1:22" x14ac:dyDescent="0.2">
      <c r="A316" s="406" t="s">
        <v>258</v>
      </c>
      <c r="B316" s="406" t="s">
        <v>259</v>
      </c>
      <c r="C316" s="406" t="s">
        <v>123</v>
      </c>
      <c r="D316" s="406" t="s">
        <v>304</v>
      </c>
      <c r="E316" s="406" t="s">
        <v>385</v>
      </c>
      <c r="F316" s="406">
        <v>5</v>
      </c>
      <c r="G316" s="406" t="s">
        <v>230</v>
      </c>
      <c r="H316" s="406" t="s">
        <v>151</v>
      </c>
      <c r="I316" s="406" t="s">
        <v>246</v>
      </c>
      <c r="J316" s="406" t="s">
        <v>314</v>
      </c>
      <c r="K316" s="406"/>
      <c r="L316" s="406"/>
      <c r="M316" s="406"/>
      <c r="N316" s="406"/>
      <c r="O316" s="406">
        <v>0</v>
      </c>
      <c r="P316" s="406">
        <v>0</v>
      </c>
      <c r="Q316" s="463">
        <v>5</v>
      </c>
      <c r="R316" s="464" t="s">
        <v>151</v>
      </c>
      <c r="S316" s="464" t="s">
        <v>140</v>
      </c>
      <c r="T316" s="464">
        <v>0</v>
      </c>
      <c r="U316" s="464">
        <v>0</v>
      </c>
      <c r="V316" s="464" t="s">
        <v>152</v>
      </c>
    </row>
    <row r="317" spans="1:22" x14ac:dyDescent="0.2">
      <c r="A317" s="406" t="s">
        <v>258</v>
      </c>
      <c r="B317" s="406" t="s">
        <v>259</v>
      </c>
      <c r="C317" s="406" t="s">
        <v>123</v>
      </c>
      <c r="D317" s="406" t="s">
        <v>304</v>
      </c>
      <c r="E317" s="406" t="s">
        <v>385</v>
      </c>
      <c r="F317" s="406">
        <v>5</v>
      </c>
      <c r="G317" s="406" t="s">
        <v>230</v>
      </c>
      <c r="H317" s="406" t="s">
        <v>151</v>
      </c>
      <c r="I317" s="406" t="s">
        <v>246</v>
      </c>
      <c r="J317" s="406" t="s">
        <v>307</v>
      </c>
      <c r="K317" s="406"/>
      <c r="L317" s="406"/>
      <c r="M317" s="406"/>
      <c r="N317" s="406"/>
      <c r="O317" s="406">
        <v>0</v>
      </c>
      <c r="P317" s="406">
        <v>0</v>
      </c>
      <c r="Q317" s="463">
        <v>5</v>
      </c>
      <c r="R317" s="464" t="s">
        <v>151</v>
      </c>
      <c r="S317" s="464" t="s">
        <v>141</v>
      </c>
      <c r="T317" s="464">
        <v>0</v>
      </c>
      <c r="U317" s="464">
        <v>0</v>
      </c>
      <c r="V317" s="464" t="s">
        <v>152</v>
      </c>
    </row>
    <row r="318" spans="1:22" x14ac:dyDescent="0.2">
      <c r="A318" s="406" t="s">
        <v>258</v>
      </c>
      <c r="B318" s="406" t="s">
        <v>259</v>
      </c>
      <c r="C318" s="406" t="s">
        <v>123</v>
      </c>
      <c r="D318" s="406" t="s">
        <v>73</v>
      </c>
      <c r="E318" s="406" t="s">
        <v>385</v>
      </c>
      <c r="F318" s="406">
        <v>6</v>
      </c>
      <c r="G318" s="406" t="s">
        <v>230</v>
      </c>
      <c r="H318" s="406" t="s">
        <v>153</v>
      </c>
      <c r="I318" s="406" t="s">
        <v>246</v>
      </c>
      <c r="J318" s="406" t="s">
        <v>314</v>
      </c>
      <c r="K318" s="406"/>
      <c r="L318" s="406"/>
      <c r="M318" s="406"/>
      <c r="N318" s="406"/>
      <c r="O318" s="406">
        <v>0</v>
      </c>
      <c r="P318" s="406">
        <v>0.4</v>
      </c>
      <c r="Q318" s="463">
        <v>6</v>
      </c>
      <c r="R318" s="464" t="s">
        <v>153</v>
      </c>
      <c r="S318" s="464" t="s">
        <v>132</v>
      </c>
      <c r="T318" s="464">
        <v>0</v>
      </c>
      <c r="U318" s="464">
        <v>0.4</v>
      </c>
      <c r="V318" s="464" t="s">
        <v>154</v>
      </c>
    </row>
    <row r="319" spans="1:22" x14ac:dyDescent="0.2">
      <c r="A319" s="406" t="s">
        <v>258</v>
      </c>
      <c r="B319" s="406" t="s">
        <v>259</v>
      </c>
      <c r="C319" s="406" t="s">
        <v>123</v>
      </c>
      <c r="D319" s="406" t="s">
        <v>73</v>
      </c>
      <c r="E319" s="406" t="s">
        <v>385</v>
      </c>
      <c r="F319" s="406">
        <v>6</v>
      </c>
      <c r="G319" s="406" t="s">
        <v>230</v>
      </c>
      <c r="H319" s="406" t="s">
        <v>153</v>
      </c>
      <c r="I319" s="406" t="s">
        <v>246</v>
      </c>
      <c r="J319" s="406" t="s">
        <v>307</v>
      </c>
      <c r="K319" s="406"/>
      <c r="L319" s="406"/>
      <c r="M319" s="406"/>
      <c r="N319" s="406"/>
      <c r="O319" s="406">
        <v>0</v>
      </c>
      <c r="P319" s="406">
        <v>0</v>
      </c>
      <c r="Q319" s="463">
        <v>6</v>
      </c>
      <c r="R319" s="464" t="s">
        <v>153</v>
      </c>
      <c r="S319" s="464" t="s">
        <v>133</v>
      </c>
      <c r="T319" s="464">
        <v>0</v>
      </c>
      <c r="U319" s="464">
        <v>0</v>
      </c>
      <c r="V319" s="464" t="s">
        <v>154</v>
      </c>
    </row>
    <row r="320" spans="1:22" x14ac:dyDescent="0.2">
      <c r="A320" s="406" t="s">
        <v>258</v>
      </c>
      <c r="B320" s="406" t="s">
        <v>259</v>
      </c>
      <c r="C320" s="406" t="s">
        <v>123</v>
      </c>
      <c r="D320" s="406" t="s">
        <v>301</v>
      </c>
      <c r="E320" s="406" t="s">
        <v>385</v>
      </c>
      <c r="F320" s="406">
        <v>6</v>
      </c>
      <c r="G320" s="406" t="s">
        <v>230</v>
      </c>
      <c r="H320" s="406" t="s">
        <v>153</v>
      </c>
      <c r="I320" s="406" t="s">
        <v>246</v>
      </c>
      <c r="J320" s="406" t="s">
        <v>314</v>
      </c>
      <c r="K320" s="406"/>
      <c r="L320" s="406"/>
      <c r="M320" s="406"/>
      <c r="N320" s="406"/>
      <c r="O320" s="406">
        <v>0</v>
      </c>
      <c r="P320" s="406">
        <v>0</v>
      </c>
      <c r="Q320" s="463">
        <v>6</v>
      </c>
      <c r="R320" s="464" t="s">
        <v>153</v>
      </c>
      <c r="S320" s="464" t="s">
        <v>134</v>
      </c>
      <c r="T320" s="464">
        <v>0</v>
      </c>
      <c r="U320" s="464">
        <v>0</v>
      </c>
      <c r="V320" s="464" t="s">
        <v>154</v>
      </c>
    </row>
    <row r="321" spans="1:22" x14ac:dyDescent="0.2">
      <c r="A321" s="406" t="s">
        <v>258</v>
      </c>
      <c r="B321" s="406" t="s">
        <v>259</v>
      </c>
      <c r="C321" s="406" t="s">
        <v>123</v>
      </c>
      <c r="D321" s="406" t="s">
        <v>301</v>
      </c>
      <c r="E321" s="406" t="s">
        <v>385</v>
      </c>
      <c r="F321" s="406">
        <v>6</v>
      </c>
      <c r="G321" s="406" t="s">
        <v>230</v>
      </c>
      <c r="H321" s="406" t="s">
        <v>153</v>
      </c>
      <c r="I321" s="406" t="s">
        <v>246</v>
      </c>
      <c r="J321" s="406" t="s">
        <v>307</v>
      </c>
      <c r="K321" s="406"/>
      <c r="L321" s="406"/>
      <c r="M321" s="406"/>
      <c r="N321" s="406"/>
      <c r="O321" s="406">
        <v>0</v>
      </c>
      <c r="P321" s="406">
        <v>0</v>
      </c>
      <c r="Q321" s="463">
        <v>6</v>
      </c>
      <c r="R321" s="464" t="s">
        <v>153</v>
      </c>
      <c r="S321" s="464" t="s">
        <v>135</v>
      </c>
      <c r="T321" s="464">
        <v>0</v>
      </c>
      <c r="U321" s="464">
        <v>0</v>
      </c>
      <c r="V321" s="464" t="s">
        <v>154</v>
      </c>
    </row>
    <row r="322" spans="1:22" x14ac:dyDescent="0.2">
      <c r="A322" s="406" t="s">
        <v>258</v>
      </c>
      <c r="B322" s="406" t="s">
        <v>259</v>
      </c>
      <c r="C322" s="406" t="s">
        <v>123</v>
      </c>
      <c r="D322" s="406" t="s">
        <v>302</v>
      </c>
      <c r="E322" s="406" t="s">
        <v>385</v>
      </c>
      <c r="F322" s="406">
        <v>6</v>
      </c>
      <c r="G322" s="406" t="s">
        <v>230</v>
      </c>
      <c r="H322" s="406" t="s">
        <v>153</v>
      </c>
      <c r="I322" s="406" t="s">
        <v>246</v>
      </c>
      <c r="J322" s="406" t="s">
        <v>314</v>
      </c>
      <c r="K322" s="406"/>
      <c r="L322" s="406"/>
      <c r="M322" s="406"/>
      <c r="N322" s="406"/>
      <c r="O322" s="406">
        <v>0</v>
      </c>
      <c r="P322" s="406">
        <v>0</v>
      </c>
      <c r="Q322" s="463">
        <v>6</v>
      </c>
      <c r="R322" s="464" t="s">
        <v>153</v>
      </c>
      <c r="S322" s="464" t="s">
        <v>136</v>
      </c>
      <c r="T322" s="464">
        <v>0</v>
      </c>
      <c r="U322" s="464">
        <v>0</v>
      </c>
      <c r="V322" s="464" t="s">
        <v>154</v>
      </c>
    </row>
    <row r="323" spans="1:22" x14ac:dyDescent="0.2">
      <c r="A323" s="406" t="s">
        <v>258</v>
      </c>
      <c r="B323" s="406" t="s">
        <v>259</v>
      </c>
      <c r="C323" s="406" t="s">
        <v>123</v>
      </c>
      <c r="D323" s="406" t="s">
        <v>302</v>
      </c>
      <c r="E323" s="406" t="s">
        <v>385</v>
      </c>
      <c r="F323" s="406">
        <v>6</v>
      </c>
      <c r="G323" s="406" t="s">
        <v>230</v>
      </c>
      <c r="H323" s="406" t="s">
        <v>153</v>
      </c>
      <c r="I323" s="406" t="s">
        <v>246</v>
      </c>
      <c r="J323" s="406" t="s">
        <v>307</v>
      </c>
      <c r="K323" s="406"/>
      <c r="L323" s="406"/>
      <c r="M323" s="406"/>
      <c r="N323" s="406"/>
      <c r="O323" s="406">
        <v>0</v>
      </c>
      <c r="P323" s="406">
        <v>0</v>
      </c>
      <c r="Q323" s="463">
        <v>6</v>
      </c>
      <c r="R323" s="464" t="s">
        <v>153</v>
      </c>
      <c r="S323" s="464" t="s">
        <v>137</v>
      </c>
      <c r="T323" s="464">
        <v>0</v>
      </c>
      <c r="U323" s="464">
        <v>0</v>
      </c>
      <c r="V323" s="464" t="s">
        <v>154</v>
      </c>
    </row>
    <row r="324" spans="1:22" x14ac:dyDescent="0.2">
      <c r="A324" s="406" t="s">
        <v>258</v>
      </c>
      <c r="B324" s="406" t="s">
        <v>259</v>
      </c>
      <c r="C324" s="406" t="s">
        <v>123</v>
      </c>
      <c r="D324" s="406" t="s">
        <v>303</v>
      </c>
      <c r="E324" s="406" t="s">
        <v>385</v>
      </c>
      <c r="F324" s="406">
        <v>6</v>
      </c>
      <c r="G324" s="406" t="s">
        <v>230</v>
      </c>
      <c r="H324" s="406" t="s">
        <v>153</v>
      </c>
      <c r="I324" s="406" t="s">
        <v>246</v>
      </c>
      <c r="J324" s="406" t="s">
        <v>314</v>
      </c>
      <c r="K324" s="406"/>
      <c r="L324" s="406"/>
      <c r="M324" s="406"/>
      <c r="N324" s="406"/>
      <c r="O324" s="406">
        <v>0</v>
      </c>
      <c r="P324" s="406">
        <v>0</v>
      </c>
      <c r="Q324" s="463">
        <v>6</v>
      </c>
      <c r="R324" s="464" t="s">
        <v>153</v>
      </c>
      <c r="S324" s="464" t="s">
        <v>138</v>
      </c>
      <c r="T324" s="464">
        <v>0</v>
      </c>
      <c r="U324" s="464">
        <v>0</v>
      </c>
      <c r="V324" s="464" t="s">
        <v>154</v>
      </c>
    </row>
    <row r="325" spans="1:22" x14ac:dyDescent="0.2">
      <c r="A325" s="406" t="s">
        <v>258</v>
      </c>
      <c r="B325" s="406" t="s">
        <v>259</v>
      </c>
      <c r="C325" s="406" t="s">
        <v>123</v>
      </c>
      <c r="D325" s="406" t="s">
        <v>303</v>
      </c>
      <c r="E325" s="406" t="s">
        <v>385</v>
      </c>
      <c r="F325" s="406">
        <v>6</v>
      </c>
      <c r="G325" s="406" t="s">
        <v>230</v>
      </c>
      <c r="H325" s="406" t="s">
        <v>153</v>
      </c>
      <c r="I325" s="406" t="s">
        <v>246</v>
      </c>
      <c r="J325" s="406" t="s">
        <v>307</v>
      </c>
      <c r="K325" s="406"/>
      <c r="L325" s="406"/>
      <c r="M325" s="406"/>
      <c r="N325" s="406"/>
      <c r="O325" s="406">
        <v>0</v>
      </c>
      <c r="P325" s="406">
        <v>0</v>
      </c>
      <c r="Q325" s="463">
        <v>6</v>
      </c>
      <c r="R325" s="464" t="s">
        <v>153</v>
      </c>
      <c r="S325" s="464" t="s">
        <v>139</v>
      </c>
      <c r="T325" s="464">
        <v>0</v>
      </c>
      <c r="U325" s="464">
        <v>0</v>
      </c>
      <c r="V325" s="464" t="s">
        <v>154</v>
      </c>
    </row>
    <row r="326" spans="1:22" x14ac:dyDescent="0.2">
      <c r="A326" s="406" t="s">
        <v>258</v>
      </c>
      <c r="B326" s="406" t="s">
        <v>259</v>
      </c>
      <c r="C326" s="406" t="s">
        <v>123</v>
      </c>
      <c r="D326" s="406" t="s">
        <v>304</v>
      </c>
      <c r="E326" s="406" t="s">
        <v>385</v>
      </c>
      <c r="F326" s="406">
        <v>6</v>
      </c>
      <c r="G326" s="406" t="s">
        <v>230</v>
      </c>
      <c r="H326" s="406" t="s">
        <v>153</v>
      </c>
      <c r="I326" s="406" t="s">
        <v>246</v>
      </c>
      <c r="J326" s="406" t="s">
        <v>314</v>
      </c>
      <c r="K326" s="406"/>
      <c r="L326" s="406"/>
      <c r="M326" s="406"/>
      <c r="N326" s="406"/>
      <c r="O326" s="406">
        <v>0</v>
      </c>
      <c r="P326" s="406">
        <v>0</v>
      </c>
      <c r="Q326" s="463">
        <v>6</v>
      </c>
      <c r="R326" s="464" t="s">
        <v>153</v>
      </c>
      <c r="S326" s="464" t="s">
        <v>140</v>
      </c>
      <c r="T326" s="464">
        <v>0</v>
      </c>
      <c r="U326" s="464">
        <v>0</v>
      </c>
      <c r="V326" s="464" t="s">
        <v>154</v>
      </c>
    </row>
    <row r="327" spans="1:22" x14ac:dyDescent="0.2">
      <c r="A327" s="406" t="s">
        <v>258</v>
      </c>
      <c r="B327" s="406" t="s">
        <v>259</v>
      </c>
      <c r="C327" s="406" t="s">
        <v>123</v>
      </c>
      <c r="D327" s="406" t="s">
        <v>304</v>
      </c>
      <c r="E327" s="406" t="s">
        <v>385</v>
      </c>
      <c r="F327" s="406">
        <v>6</v>
      </c>
      <c r="G327" s="406" t="s">
        <v>230</v>
      </c>
      <c r="H327" s="406" t="s">
        <v>153</v>
      </c>
      <c r="I327" s="406" t="s">
        <v>246</v>
      </c>
      <c r="J327" s="406" t="s">
        <v>307</v>
      </c>
      <c r="K327" s="406"/>
      <c r="L327" s="406"/>
      <c r="M327" s="406"/>
      <c r="N327" s="406"/>
      <c r="O327" s="406">
        <v>0</v>
      </c>
      <c r="P327" s="406">
        <v>0</v>
      </c>
      <c r="Q327" s="463">
        <v>6</v>
      </c>
      <c r="R327" s="464" t="s">
        <v>153</v>
      </c>
      <c r="S327" s="464" t="s">
        <v>141</v>
      </c>
      <c r="T327" s="464">
        <v>0</v>
      </c>
      <c r="U327" s="464">
        <v>0</v>
      </c>
      <c r="V327" s="464" t="s">
        <v>154</v>
      </c>
    </row>
    <row r="328" spans="1:22" x14ac:dyDescent="0.2">
      <c r="A328" s="406" t="s">
        <v>258</v>
      </c>
      <c r="B328" s="406" t="s">
        <v>259</v>
      </c>
      <c r="C328" s="406" t="s">
        <v>123</v>
      </c>
      <c r="D328" s="406" t="s">
        <v>73</v>
      </c>
      <c r="E328" s="406" t="s">
        <v>385</v>
      </c>
      <c r="F328" s="406">
        <v>7</v>
      </c>
      <c r="G328" s="406" t="s">
        <v>230</v>
      </c>
      <c r="H328" s="406" t="s">
        <v>84</v>
      </c>
      <c r="I328" s="406" t="s">
        <v>246</v>
      </c>
      <c r="J328" s="406" t="s">
        <v>314</v>
      </c>
      <c r="K328" s="406"/>
      <c r="L328" s="406"/>
      <c r="M328" s="406"/>
      <c r="N328" s="406"/>
      <c r="O328" s="406">
        <v>0</v>
      </c>
      <c r="P328" s="406">
        <v>0.25</v>
      </c>
      <c r="Q328" s="463">
        <v>7</v>
      </c>
      <c r="R328" s="464" t="s">
        <v>84</v>
      </c>
      <c r="S328" s="464" t="s">
        <v>132</v>
      </c>
      <c r="T328" s="464">
        <v>0</v>
      </c>
      <c r="U328" s="464">
        <v>0.25</v>
      </c>
      <c r="V328" s="464" t="s">
        <v>155</v>
      </c>
    </row>
    <row r="329" spans="1:22" x14ac:dyDescent="0.2">
      <c r="A329" s="406" t="s">
        <v>258</v>
      </c>
      <c r="B329" s="406" t="s">
        <v>259</v>
      </c>
      <c r="C329" s="406" t="s">
        <v>123</v>
      </c>
      <c r="D329" s="406" t="s">
        <v>73</v>
      </c>
      <c r="E329" s="406" t="s">
        <v>385</v>
      </c>
      <c r="F329" s="406">
        <v>7</v>
      </c>
      <c r="G329" s="406" t="s">
        <v>230</v>
      </c>
      <c r="H329" s="406" t="s">
        <v>84</v>
      </c>
      <c r="I329" s="406" t="s">
        <v>246</v>
      </c>
      <c r="J329" s="406" t="s">
        <v>307</v>
      </c>
      <c r="K329" s="406"/>
      <c r="L329" s="406"/>
      <c r="M329" s="406"/>
      <c r="N329" s="406"/>
      <c r="O329" s="406">
        <v>0</v>
      </c>
      <c r="P329" s="406">
        <v>0</v>
      </c>
      <c r="Q329" s="463">
        <v>7</v>
      </c>
      <c r="R329" s="464" t="s">
        <v>84</v>
      </c>
      <c r="S329" s="464" t="s">
        <v>133</v>
      </c>
      <c r="T329" s="464">
        <v>0</v>
      </c>
      <c r="U329" s="464">
        <v>0</v>
      </c>
      <c r="V329" s="464" t="s">
        <v>155</v>
      </c>
    </row>
    <row r="330" spans="1:22" x14ac:dyDescent="0.2">
      <c r="A330" s="406" t="s">
        <v>258</v>
      </c>
      <c r="B330" s="406" t="s">
        <v>259</v>
      </c>
      <c r="C330" s="406" t="s">
        <v>123</v>
      </c>
      <c r="D330" s="406" t="s">
        <v>301</v>
      </c>
      <c r="E330" s="406" t="s">
        <v>385</v>
      </c>
      <c r="F330" s="406">
        <v>7</v>
      </c>
      <c r="G330" s="406" t="s">
        <v>230</v>
      </c>
      <c r="H330" s="406" t="s">
        <v>84</v>
      </c>
      <c r="I330" s="406" t="s">
        <v>246</v>
      </c>
      <c r="J330" s="406" t="s">
        <v>314</v>
      </c>
      <c r="K330" s="406"/>
      <c r="L330" s="406"/>
      <c r="M330" s="406"/>
      <c r="N330" s="406"/>
      <c r="O330" s="406">
        <v>0</v>
      </c>
      <c r="P330" s="406">
        <v>0</v>
      </c>
      <c r="Q330" s="463">
        <v>7</v>
      </c>
      <c r="R330" s="464" t="s">
        <v>84</v>
      </c>
      <c r="S330" s="464" t="s">
        <v>134</v>
      </c>
      <c r="T330" s="464">
        <v>0</v>
      </c>
      <c r="U330" s="464">
        <v>0</v>
      </c>
      <c r="V330" s="464" t="s">
        <v>155</v>
      </c>
    </row>
    <row r="331" spans="1:22" x14ac:dyDescent="0.2">
      <c r="A331" s="406" t="s">
        <v>258</v>
      </c>
      <c r="B331" s="406" t="s">
        <v>259</v>
      </c>
      <c r="C331" s="406" t="s">
        <v>123</v>
      </c>
      <c r="D331" s="406" t="s">
        <v>301</v>
      </c>
      <c r="E331" s="406" t="s">
        <v>385</v>
      </c>
      <c r="F331" s="406">
        <v>7</v>
      </c>
      <c r="G331" s="406" t="s">
        <v>230</v>
      </c>
      <c r="H331" s="406" t="s">
        <v>84</v>
      </c>
      <c r="I331" s="406" t="s">
        <v>246</v>
      </c>
      <c r="J331" s="406" t="s">
        <v>307</v>
      </c>
      <c r="K331" s="406"/>
      <c r="L331" s="406"/>
      <c r="M331" s="406"/>
      <c r="N331" s="406"/>
      <c r="O331" s="406">
        <v>0</v>
      </c>
      <c r="P331" s="406">
        <v>0</v>
      </c>
      <c r="Q331" s="463">
        <v>7</v>
      </c>
      <c r="R331" s="464" t="s">
        <v>84</v>
      </c>
      <c r="S331" s="464" t="s">
        <v>135</v>
      </c>
      <c r="T331" s="464">
        <v>0</v>
      </c>
      <c r="U331" s="464">
        <v>0</v>
      </c>
      <c r="V331" s="464" t="s">
        <v>155</v>
      </c>
    </row>
    <row r="332" spans="1:22" x14ac:dyDescent="0.2">
      <c r="A332" s="406" t="s">
        <v>258</v>
      </c>
      <c r="B332" s="406" t="s">
        <v>259</v>
      </c>
      <c r="C332" s="406" t="s">
        <v>123</v>
      </c>
      <c r="D332" s="406" t="s">
        <v>302</v>
      </c>
      <c r="E332" s="406" t="s">
        <v>385</v>
      </c>
      <c r="F332" s="406">
        <v>7</v>
      </c>
      <c r="G332" s="406" t="s">
        <v>230</v>
      </c>
      <c r="H332" s="406" t="s">
        <v>84</v>
      </c>
      <c r="I332" s="406" t="s">
        <v>246</v>
      </c>
      <c r="J332" s="406" t="s">
        <v>314</v>
      </c>
      <c r="K332" s="406"/>
      <c r="L332" s="406"/>
      <c r="M332" s="406"/>
      <c r="N332" s="406"/>
      <c r="O332" s="406">
        <v>0</v>
      </c>
      <c r="P332" s="406">
        <v>0</v>
      </c>
      <c r="Q332" s="463">
        <v>7</v>
      </c>
      <c r="R332" s="464" t="s">
        <v>84</v>
      </c>
      <c r="S332" s="464" t="s">
        <v>136</v>
      </c>
      <c r="T332" s="464">
        <v>0</v>
      </c>
      <c r="U332" s="464">
        <v>0</v>
      </c>
      <c r="V332" s="464" t="s">
        <v>155</v>
      </c>
    </row>
    <row r="333" spans="1:22" x14ac:dyDescent="0.2">
      <c r="A333" s="406" t="s">
        <v>258</v>
      </c>
      <c r="B333" s="406" t="s">
        <v>259</v>
      </c>
      <c r="C333" s="406" t="s">
        <v>123</v>
      </c>
      <c r="D333" s="406" t="s">
        <v>302</v>
      </c>
      <c r="E333" s="406" t="s">
        <v>385</v>
      </c>
      <c r="F333" s="406">
        <v>7</v>
      </c>
      <c r="G333" s="406" t="s">
        <v>230</v>
      </c>
      <c r="H333" s="406" t="s">
        <v>84</v>
      </c>
      <c r="I333" s="406" t="s">
        <v>246</v>
      </c>
      <c r="J333" s="406" t="s">
        <v>307</v>
      </c>
      <c r="K333" s="406"/>
      <c r="L333" s="406"/>
      <c r="M333" s="406"/>
      <c r="N333" s="406"/>
      <c r="O333" s="406">
        <v>0</v>
      </c>
      <c r="P333" s="406">
        <v>0</v>
      </c>
      <c r="Q333" s="463">
        <v>7</v>
      </c>
      <c r="R333" s="464" t="s">
        <v>84</v>
      </c>
      <c r="S333" s="464" t="s">
        <v>137</v>
      </c>
      <c r="T333" s="464">
        <v>0</v>
      </c>
      <c r="U333" s="464">
        <v>0</v>
      </c>
      <c r="V333" s="464" t="s">
        <v>155</v>
      </c>
    </row>
    <row r="334" spans="1:22" x14ac:dyDescent="0.2">
      <c r="A334" s="406" t="s">
        <v>258</v>
      </c>
      <c r="B334" s="406" t="s">
        <v>259</v>
      </c>
      <c r="C334" s="406" t="s">
        <v>123</v>
      </c>
      <c r="D334" s="406" t="s">
        <v>303</v>
      </c>
      <c r="E334" s="406" t="s">
        <v>385</v>
      </c>
      <c r="F334" s="406">
        <v>7</v>
      </c>
      <c r="G334" s="406" t="s">
        <v>230</v>
      </c>
      <c r="H334" s="406" t="s">
        <v>84</v>
      </c>
      <c r="I334" s="406" t="s">
        <v>246</v>
      </c>
      <c r="J334" s="406" t="s">
        <v>314</v>
      </c>
      <c r="K334" s="406"/>
      <c r="L334" s="406"/>
      <c r="M334" s="406"/>
      <c r="N334" s="406"/>
      <c r="O334" s="406">
        <v>0</v>
      </c>
      <c r="P334" s="406">
        <v>0</v>
      </c>
      <c r="Q334" s="463">
        <v>7</v>
      </c>
      <c r="R334" s="464" t="s">
        <v>84</v>
      </c>
      <c r="S334" s="464" t="s">
        <v>138</v>
      </c>
      <c r="T334" s="464">
        <v>0</v>
      </c>
      <c r="U334" s="464">
        <v>0</v>
      </c>
      <c r="V334" s="464" t="s">
        <v>155</v>
      </c>
    </row>
    <row r="335" spans="1:22" x14ac:dyDescent="0.2">
      <c r="A335" s="406" t="s">
        <v>258</v>
      </c>
      <c r="B335" s="406" t="s">
        <v>259</v>
      </c>
      <c r="C335" s="406" t="s">
        <v>123</v>
      </c>
      <c r="D335" s="406" t="s">
        <v>303</v>
      </c>
      <c r="E335" s="406" t="s">
        <v>385</v>
      </c>
      <c r="F335" s="406">
        <v>7</v>
      </c>
      <c r="G335" s="406" t="s">
        <v>230</v>
      </c>
      <c r="H335" s="406" t="s">
        <v>84</v>
      </c>
      <c r="I335" s="406" t="s">
        <v>246</v>
      </c>
      <c r="J335" s="406" t="s">
        <v>307</v>
      </c>
      <c r="K335" s="406"/>
      <c r="L335" s="406"/>
      <c r="M335" s="406"/>
      <c r="N335" s="406"/>
      <c r="O335" s="406">
        <v>0</v>
      </c>
      <c r="P335" s="406">
        <v>0</v>
      </c>
      <c r="Q335" s="463">
        <v>7</v>
      </c>
      <c r="R335" s="464" t="s">
        <v>84</v>
      </c>
      <c r="S335" s="464" t="s">
        <v>139</v>
      </c>
      <c r="T335" s="464">
        <v>0</v>
      </c>
      <c r="U335" s="464">
        <v>0</v>
      </c>
      <c r="V335" s="464" t="s">
        <v>155</v>
      </c>
    </row>
    <row r="336" spans="1:22" x14ac:dyDescent="0.2">
      <c r="A336" s="406" t="s">
        <v>258</v>
      </c>
      <c r="B336" s="406" t="s">
        <v>259</v>
      </c>
      <c r="C336" s="406" t="s">
        <v>123</v>
      </c>
      <c r="D336" s="406" t="s">
        <v>304</v>
      </c>
      <c r="E336" s="406" t="s">
        <v>385</v>
      </c>
      <c r="F336" s="406">
        <v>7</v>
      </c>
      <c r="G336" s="406" t="s">
        <v>230</v>
      </c>
      <c r="H336" s="406" t="s">
        <v>84</v>
      </c>
      <c r="I336" s="406" t="s">
        <v>246</v>
      </c>
      <c r="J336" s="406" t="s">
        <v>314</v>
      </c>
      <c r="K336" s="406"/>
      <c r="L336" s="406"/>
      <c r="M336" s="406"/>
      <c r="N336" s="406"/>
      <c r="O336" s="406">
        <v>0</v>
      </c>
      <c r="P336" s="406">
        <v>0</v>
      </c>
      <c r="Q336" s="463">
        <v>7</v>
      </c>
      <c r="R336" s="464" t="s">
        <v>84</v>
      </c>
      <c r="S336" s="464" t="s">
        <v>140</v>
      </c>
      <c r="T336" s="464">
        <v>0</v>
      </c>
      <c r="U336" s="464">
        <v>0</v>
      </c>
      <c r="V336" s="464" t="s">
        <v>155</v>
      </c>
    </row>
    <row r="337" spans="1:22" x14ac:dyDescent="0.2">
      <c r="A337" s="406" t="s">
        <v>258</v>
      </c>
      <c r="B337" s="406" t="s">
        <v>259</v>
      </c>
      <c r="C337" s="406" t="s">
        <v>123</v>
      </c>
      <c r="D337" s="406" t="s">
        <v>304</v>
      </c>
      <c r="E337" s="406" t="s">
        <v>385</v>
      </c>
      <c r="F337" s="406">
        <v>7</v>
      </c>
      <c r="G337" s="406" t="s">
        <v>230</v>
      </c>
      <c r="H337" s="406" t="s">
        <v>84</v>
      </c>
      <c r="I337" s="406" t="s">
        <v>246</v>
      </c>
      <c r="J337" s="406" t="s">
        <v>307</v>
      </c>
      <c r="K337" s="406"/>
      <c r="L337" s="406"/>
      <c r="M337" s="406"/>
      <c r="N337" s="406"/>
      <c r="O337" s="406">
        <v>0</v>
      </c>
      <c r="P337" s="406">
        <v>0</v>
      </c>
      <c r="Q337" s="463">
        <v>7</v>
      </c>
      <c r="R337" s="464" t="s">
        <v>84</v>
      </c>
      <c r="S337" s="464" t="s">
        <v>141</v>
      </c>
      <c r="T337" s="464">
        <v>0</v>
      </c>
      <c r="U337" s="464">
        <v>0</v>
      </c>
      <c r="V337" s="464" t="s">
        <v>155</v>
      </c>
    </row>
    <row r="338" spans="1:22" x14ac:dyDescent="0.2">
      <c r="A338" s="406" t="s">
        <v>258</v>
      </c>
      <c r="B338" s="406" t="s">
        <v>259</v>
      </c>
      <c r="C338" s="406" t="s">
        <v>123</v>
      </c>
      <c r="D338" s="406" t="s">
        <v>73</v>
      </c>
      <c r="E338" s="406" t="s">
        <v>385</v>
      </c>
      <c r="F338" s="406">
        <v>8</v>
      </c>
      <c r="G338" s="406" t="s">
        <v>230</v>
      </c>
      <c r="H338" s="406" t="s">
        <v>156</v>
      </c>
      <c r="I338" s="406" t="s">
        <v>246</v>
      </c>
      <c r="J338" s="406" t="s">
        <v>314</v>
      </c>
      <c r="K338" s="406"/>
      <c r="L338" s="406"/>
      <c r="M338" s="406"/>
      <c r="N338" s="406"/>
      <c r="O338" s="406">
        <v>0</v>
      </c>
      <c r="P338" s="406">
        <v>0.6</v>
      </c>
      <c r="Q338" s="463">
        <v>8</v>
      </c>
      <c r="R338" s="464" t="s">
        <v>156</v>
      </c>
      <c r="S338" s="464" t="s">
        <v>132</v>
      </c>
      <c r="T338" s="464">
        <v>0</v>
      </c>
      <c r="U338" s="464">
        <v>0.6</v>
      </c>
      <c r="V338" s="464" t="s">
        <v>157</v>
      </c>
    </row>
    <row r="339" spans="1:22" x14ac:dyDescent="0.2">
      <c r="A339" s="406" t="s">
        <v>258</v>
      </c>
      <c r="B339" s="406" t="s">
        <v>259</v>
      </c>
      <c r="C339" s="406" t="s">
        <v>123</v>
      </c>
      <c r="D339" s="406" t="s">
        <v>73</v>
      </c>
      <c r="E339" s="406" t="s">
        <v>385</v>
      </c>
      <c r="F339" s="406">
        <v>8</v>
      </c>
      <c r="G339" s="406" t="s">
        <v>230</v>
      </c>
      <c r="H339" s="406" t="s">
        <v>156</v>
      </c>
      <c r="I339" s="406" t="s">
        <v>246</v>
      </c>
      <c r="J339" s="406" t="s">
        <v>307</v>
      </c>
      <c r="K339" s="406"/>
      <c r="L339" s="406"/>
      <c r="M339" s="406"/>
      <c r="N339" s="406"/>
      <c r="O339" s="406">
        <v>0</v>
      </c>
      <c r="P339" s="406">
        <v>0</v>
      </c>
      <c r="Q339" s="463">
        <v>8</v>
      </c>
      <c r="R339" s="464" t="s">
        <v>156</v>
      </c>
      <c r="S339" s="464" t="s">
        <v>133</v>
      </c>
      <c r="T339" s="464">
        <v>0</v>
      </c>
      <c r="U339" s="464">
        <v>0</v>
      </c>
      <c r="V339" s="464" t="s">
        <v>157</v>
      </c>
    </row>
    <row r="340" spans="1:22" x14ac:dyDescent="0.2">
      <c r="A340" s="406" t="s">
        <v>258</v>
      </c>
      <c r="B340" s="406" t="s">
        <v>259</v>
      </c>
      <c r="C340" s="406" t="s">
        <v>123</v>
      </c>
      <c r="D340" s="406" t="s">
        <v>301</v>
      </c>
      <c r="E340" s="406" t="s">
        <v>385</v>
      </c>
      <c r="F340" s="406">
        <v>8</v>
      </c>
      <c r="G340" s="406" t="s">
        <v>230</v>
      </c>
      <c r="H340" s="406" t="s">
        <v>156</v>
      </c>
      <c r="I340" s="406" t="s">
        <v>246</v>
      </c>
      <c r="J340" s="406" t="s">
        <v>314</v>
      </c>
      <c r="K340" s="406"/>
      <c r="L340" s="406"/>
      <c r="M340" s="406"/>
      <c r="N340" s="406"/>
      <c r="O340" s="406">
        <v>0</v>
      </c>
      <c r="P340" s="406">
        <v>0.3</v>
      </c>
      <c r="Q340" s="463">
        <v>8</v>
      </c>
      <c r="R340" s="464" t="s">
        <v>156</v>
      </c>
      <c r="S340" s="464" t="s">
        <v>134</v>
      </c>
      <c r="T340" s="464">
        <v>0</v>
      </c>
      <c r="U340" s="464">
        <v>0.3</v>
      </c>
      <c r="V340" s="464" t="s">
        <v>157</v>
      </c>
    </row>
    <row r="341" spans="1:22" x14ac:dyDescent="0.2">
      <c r="A341" s="406" t="s">
        <v>258</v>
      </c>
      <c r="B341" s="406" t="s">
        <v>259</v>
      </c>
      <c r="C341" s="406" t="s">
        <v>123</v>
      </c>
      <c r="D341" s="406" t="s">
        <v>301</v>
      </c>
      <c r="E341" s="406" t="s">
        <v>385</v>
      </c>
      <c r="F341" s="406">
        <v>8</v>
      </c>
      <c r="G341" s="406" t="s">
        <v>230</v>
      </c>
      <c r="H341" s="406" t="s">
        <v>156</v>
      </c>
      <c r="I341" s="406" t="s">
        <v>246</v>
      </c>
      <c r="J341" s="406" t="s">
        <v>307</v>
      </c>
      <c r="K341" s="406"/>
      <c r="L341" s="406"/>
      <c r="M341" s="406"/>
      <c r="N341" s="406"/>
      <c r="O341" s="406">
        <v>0</v>
      </c>
      <c r="P341" s="406">
        <v>0</v>
      </c>
      <c r="Q341" s="463">
        <v>8</v>
      </c>
      <c r="R341" s="464" t="s">
        <v>156</v>
      </c>
      <c r="S341" s="464" t="s">
        <v>135</v>
      </c>
      <c r="T341" s="464">
        <v>0</v>
      </c>
      <c r="U341" s="464">
        <v>0</v>
      </c>
      <c r="V341" s="464" t="s">
        <v>157</v>
      </c>
    </row>
    <row r="342" spans="1:22" x14ac:dyDescent="0.2">
      <c r="A342" s="406" t="s">
        <v>258</v>
      </c>
      <c r="B342" s="406" t="s">
        <v>259</v>
      </c>
      <c r="C342" s="406" t="s">
        <v>123</v>
      </c>
      <c r="D342" s="406" t="s">
        <v>302</v>
      </c>
      <c r="E342" s="406" t="s">
        <v>385</v>
      </c>
      <c r="F342" s="406">
        <v>8</v>
      </c>
      <c r="G342" s="406" t="s">
        <v>230</v>
      </c>
      <c r="H342" s="406" t="s">
        <v>156</v>
      </c>
      <c r="I342" s="406" t="s">
        <v>246</v>
      </c>
      <c r="J342" s="406" t="s">
        <v>314</v>
      </c>
      <c r="K342" s="406"/>
      <c r="L342" s="406"/>
      <c r="M342" s="406"/>
      <c r="N342" s="406"/>
      <c r="O342" s="406">
        <v>0</v>
      </c>
      <c r="P342" s="406">
        <v>0.3</v>
      </c>
      <c r="Q342" s="463">
        <v>8</v>
      </c>
      <c r="R342" s="464" t="s">
        <v>156</v>
      </c>
      <c r="S342" s="464" t="s">
        <v>136</v>
      </c>
      <c r="T342" s="464">
        <v>0</v>
      </c>
      <c r="U342" s="464">
        <v>0.3</v>
      </c>
      <c r="V342" s="464" t="s">
        <v>157</v>
      </c>
    </row>
    <row r="343" spans="1:22" x14ac:dyDescent="0.2">
      <c r="A343" s="406" t="s">
        <v>258</v>
      </c>
      <c r="B343" s="406" t="s">
        <v>259</v>
      </c>
      <c r="C343" s="406" t="s">
        <v>123</v>
      </c>
      <c r="D343" s="406" t="s">
        <v>302</v>
      </c>
      <c r="E343" s="406" t="s">
        <v>385</v>
      </c>
      <c r="F343" s="406">
        <v>8</v>
      </c>
      <c r="G343" s="406" t="s">
        <v>230</v>
      </c>
      <c r="H343" s="406" t="s">
        <v>156</v>
      </c>
      <c r="I343" s="406" t="s">
        <v>246</v>
      </c>
      <c r="J343" s="406" t="s">
        <v>307</v>
      </c>
      <c r="K343" s="406"/>
      <c r="L343" s="406"/>
      <c r="M343" s="406"/>
      <c r="N343" s="406"/>
      <c r="O343" s="406">
        <v>0</v>
      </c>
      <c r="P343" s="406">
        <v>0</v>
      </c>
      <c r="Q343" s="463">
        <v>8</v>
      </c>
      <c r="R343" s="464" t="s">
        <v>156</v>
      </c>
      <c r="S343" s="464" t="s">
        <v>137</v>
      </c>
      <c r="T343" s="464">
        <v>0</v>
      </c>
      <c r="U343" s="464">
        <v>0</v>
      </c>
      <c r="V343" s="464" t="s">
        <v>157</v>
      </c>
    </row>
    <row r="344" spans="1:22" x14ac:dyDescent="0.2">
      <c r="A344" s="406" t="s">
        <v>258</v>
      </c>
      <c r="B344" s="406" t="s">
        <v>259</v>
      </c>
      <c r="C344" s="406" t="s">
        <v>123</v>
      </c>
      <c r="D344" s="406" t="s">
        <v>303</v>
      </c>
      <c r="E344" s="406" t="s">
        <v>385</v>
      </c>
      <c r="F344" s="406">
        <v>8</v>
      </c>
      <c r="G344" s="406" t="s">
        <v>230</v>
      </c>
      <c r="H344" s="406" t="s">
        <v>156</v>
      </c>
      <c r="I344" s="406" t="s">
        <v>246</v>
      </c>
      <c r="J344" s="406" t="s">
        <v>314</v>
      </c>
      <c r="K344" s="406"/>
      <c r="L344" s="406"/>
      <c r="M344" s="406"/>
      <c r="N344" s="406"/>
      <c r="O344" s="406">
        <v>0</v>
      </c>
      <c r="P344" s="406">
        <v>0.3</v>
      </c>
      <c r="Q344" s="463">
        <v>8</v>
      </c>
      <c r="R344" s="464" t="s">
        <v>156</v>
      </c>
      <c r="S344" s="464" t="s">
        <v>138</v>
      </c>
      <c r="T344" s="464">
        <v>0</v>
      </c>
      <c r="U344" s="464">
        <v>0.3</v>
      </c>
      <c r="V344" s="464" t="s">
        <v>157</v>
      </c>
    </row>
    <row r="345" spans="1:22" x14ac:dyDescent="0.2">
      <c r="A345" s="406" t="s">
        <v>258</v>
      </c>
      <c r="B345" s="406" t="s">
        <v>259</v>
      </c>
      <c r="C345" s="406" t="s">
        <v>123</v>
      </c>
      <c r="D345" s="406" t="s">
        <v>303</v>
      </c>
      <c r="E345" s="406" t="s">
        <v>385</v>
      </c>
      <c r="F345" s="406">
        <v>8</v>
      </c>
      <c r="G345" s="406" t="s">
        <v>230</v>
      </c>
      <c r="H345" s="406" t="s">
        <v>156</v>
      </c>
      <c r="I345" s="406" t="s">
        <v>246</v>
      </c>
      <c r="J345" s="406" t="s">
        <v>307</v>
      </c>
      <c r="K345" s="406"/>
      <c r="L345" s="406"/>
      <c r="M345" s="406"/>
      <c r="N345" s="406"/>
      <c r="O345" s="406">
        <v>0</v>
      </c>
      <c r="P345" s="406">
        <v>0</v>
      </c>
      <c r="Q345" s="463">
        <v>8</v>
      </c>
      <c r="R345" s="464" t="s">
        <v>156</v>
      </c>
      <c r="S345" s="464" t="s">
        <v>139</v>
      </c>
      <c r="T345" s="464">
        <v>0</v>
      </c>
      <c r="U345" s="464">
        <v>0</v>
      </c>
      <c r="V345" s="464" t="s">
        <v>157</v>
      </c>
    </row>
    <row r="346" spans="1:22" x14ac:dyDescent="0.2">
      <c r="A346" s="406" t="s">
        <v>258</v>
      </c>
      <c r="B346" s="406" t="s">
        <v>259</v>
      </c>
      <c r="C346" s="406" t="s">
        <v>123</v>
      </c>
      <c r="D346" s="406" t="s">
        <v>304</v>
      </c>
      <c r="E346" s="406" t="s">
        <v>385</v>
      </c>
      <c r="F346" s="406">
        <v>8</v>
      </c>
      <c r="G346" s="406" t="s">
        <v>230</v>
      </c>
      <c r="H346" s="406" t="s">
        <v>156</v>
      </c>
      <c r="I346" s="406" t="s">
        <v>246</v>
      </c>
      <c r="J346" s="406" t="s">
        <v>314</v>
      </c>
      <c r="K346" s="406"/>
      <c r="L346" s="406"/>
      <c r="M346" s="406"/>
      <c r="N346" s="406"/>
      <c r="O346" s="406">
        <v>0</v>
      </c>
      <c r="P346" s="406">
        <v>0.3</v>
      </c>
      <c r="Q346" s="463">
        <v>8</v>
      </c>
      <c r="R346" s="464" t="s">
        <v>156</v>
      </c>
      <c r="S346" s="464" t="s">
        <v>140</v>
      </c>
      <c r="T346" s="464">
        <v>0</v>
      </c>
      <c r="U346" s="464">
        <v>0.3</v>
      </c>
      <c r="V346" s="464" t="s">
        <v>157</v>
      </c>
    </row>
    <row r="347" spans="1:22" x14ac:dyDescent="0.2">
      <c r="A347" s="406" t="s">
        <v>258</v>
      </c>
      <c r="B347" s="406" t="s">
        <v>259</v>
      </c>
      <c r="C347" s="406" t="s">
        <v>123</v>
      </c>
      <c r="D347" s="406" t="s">
        <v>304</v>
      </c>
      <c r="E347" s="406" t="s">
        <v>385</v>
      </c>
      <c r="F347" s="406">
        <v>8</v>
      </c>
      <c r="G347" s="406" t="s">
        <v>230</v>
      </c>
      <c r="H347" s="406" t="s">
        <v>156</v>
      </c>
      <c r="I347" s="406" t="s">
        <v>246</v>
      </c>
      <c r="J347" s="406" t="s">
        <v>307</v>
      </c>
      <c r="K347" s="406"/>
      <c r="L347" s="406"/>
      <c r="M347" s="406"/>
      <c r="N347" s="406"/>
      <c r="O347" s="406">
        <v>0</v>
      </c>
      <c r="P347" s="406">
        <v>0</v>
      </c>
      <c r="Q347" s="463">
        <v>8</v>
      </c>
      <c r="R347" s="464" t="s">
        <v>156</v>
      </c>
      <c r="S347" s="464" t="s">
        <v>141</v>
      </c>
      <c r="T347" s="464">
        <v>0</v>
      </c>
      <c r="U347" s="464">
        <v>0</v>
      </c>
      <c r="V347" s="464" t="s">
        <v>157</v>
      </c>
    </row>
    <row r="348" spans="1:22" x14ac:dyDescent="0.2">
      <c r="A348" s="406" t="s">
        <v>258</v>
      </c>
      <c r="B348" s="406" t="s">
        <v>259</v>
      </c>
      <c r="C348" s="406" t="s">
        <v>123</v>
      </c>
      <c r="D348" s="406" t="s">
        <v>73</v>
      </c>
      <c r="E348" s="406" t="s">
        <v>385</v>
      </c>
      <c r="F348" s="406">
        <v>9</v>
      </c>
      <c r="G348" s="406" t="s">
        <v>230</v>
      </c>
      <c r="H348" s="406" t="s">
        <v>158</v>
      </c>
      <c r="I348" s="406" t="s">
        <v>246</v>
      </c>
      <c r="J348" s="406" t="s">
        <v>314</v>
      </c>
      <c r="K348" s="406"/>
      <c r="L348" s="406"/>
      <c r="M348" s="406"/>
      <c r="N348" s="406"/>
      <c r="O348" s="406">
        <v>0</v>
      </c>
      <c r="P348" s="406">
        <v>0.5</v>
      </c>
      <c r="Q348" s="463">
        <v>9</v>
      </c>
      <c r="R348" s="464" t="s">
        <v>158</v>
      </c>
      <c r="S348" s="464" t="s">
        <v>132</v>
      </c>
      <c r="T348" s="464">
        <v>0</v>
      </c>
      <c r="U348" s="464">
        <v>0.5</v>
      </c>
      <c r="V348" s="464" t="s">
        <v>159</v>
      </c>
    </row>
    <row r="349" spans="1:22" x14ac:dyDescent="0.2">
      <c r="A349" s="406" t="s">
        <v>258</v>
      </c>
      <c r="B349" s="406" t="s">
        <v>259</v>
      </c>
      <c r="C349" s="406" t="s">
        <v>123</v>
      </c>
      <c r="D349" s="406" t="s">
        <v>73</v>
      </c>
      <c r="E349" s="406" t="s">
        <v>385</v>
      </c>
      <c r="F349" s="406">
        <v>9</v>
      </c>
      <c r="G349" s="406" t="s">
        <v>230</v>
      </c>
      <c r="H349" s="406" t="s">
        <v>158</v>
      </c>
      <c r="I349" s="406" t="s">
        <v>246</v>
      </c>
      <c r="J349" s="406" t="s">
        <v>307</v>
      </c>
      <c r="K349" s="406"/>
      <c r="L349" s="406"/>
      <c r="M349" s="406"/>
      <c r="N349" s="406"/>
      <c r="O349" s="406">
        <v>0</v>
      </c>
      <c r="P349" s="406">
        <v>0</v>
      </c>
      <c r="Q349" s="463">
        <v>9</v>
      </c>
      <c r="R349" s="464" t="s">
        <v>158</v>
      </c>
      <c r="S349" s="464" t="s">
        <v>133</v>
      </c>
      <c r="T349" s="464">
        <v>0</v>
      </c>
      <c r="U349" s="464">
        <v>0</v>
      </c>
      <c r="V349" s="464" t="s">
        <v>159</v>
      </c>
    </row>
    <row r="350" spans="1:22" x14ac:dyDescent="0.2">
      <c r="A350" s="406" t="s">
        <v>258</v>
      </c>
      <c r="B350" s="406" t="s">
        <v>259</v>
      </c>
      <c r="C350" s="406" t="s">
        <v>123</v>
      </c>
      <c r="D350" s="406" t="s">
        <v>301</v>
      </c>
      <c r="E350" s="406" t="s">
        <v>385</v>
      </c>
      <c r="F350" s="406">
        <v>9</v>
      </c>
      <c r="G350" s="406" t="s">
        <v>230</v>
      </c>
      <c r="H350" s="406" t="s">
        <v>158</v>
      </c>
      <c r="I350" s="406" t="s">
        <v>246</v>
      </c>
      <c r="J350" s="406" t="s">
        <v>314</v>
      </c>
      <c r="K350" s="406"/>
      <c r="L350" s="406"/>
      <c r="M350" s="406"/>
      <c r="N350" s="406"/>
      <c r="O350" s="406">
        <v>0</v>
      </c>
      <c r="P350" s="406">
        <v>0.3</v>
      </c>
      <c r="Q350" s="463">
        <v>9</v>
      </c>
      <c r="R350" s="464" t="s">
        <v>158</v>
      </c>
      <c r="S350" s="464" t="s">
        <v>134</v>
      </c>
      <c r="T350" s="464">
        <v>0</v>
      </c>
      <c r="U350" s="464">
        <v>0.3</v>
      </c>
      <c r="V350" s="464" t="s">
        <v>159</v>
      </c>
    </row>
    <row r="351" spans="1:22" x14ac:dyDescent="0.2">
      <c r="A351" s="406" t="s">
        <v>258</v>
      </c>
      <c r="B351" s="406" t="s">
        <v>259</v>
      </c>
      <c r="C351" s="406" t="s">
        <v>123</v>
      </c>
      <c r="D351" s="406" t="s">
        <v>301</v>
      </c>
      <c r="E351" s="406" t="s">
        <v>385</v>
      </c>
      <c r="F351" s="406">
        <v>9</v>
      </c>
      <c r="G351" s="406" t="s">
        <v>230</v>
      </c>
      <c r="H351" s="406" t="s">
        <v>158</v>
      </c>
      <c r="I351" s="406" t="s">
        <v>246</v>
      </c>
      <c r="J351" s="406" t="s">
        <v>307</v>
      </c>
      <c r="K351" s="406"/>
      <c r="L351" s="406"/>
      <c r="M351" s="406"/>
      <c r="N351" s="406"/>
      <c r="O351" s="406">
        <v>0</v>
      </c>
      <c r="P351" s="406">
        <v>0</v>
      </c>
      <c r="Q351" s="463">
        <v>9</v>
      </c>
      <c r="R351" s="464" t="s">
        <v>158</v>
      </c>
      <c r="S351" s="464" t="s">
        <v>135</v>
      </c>
      <c r="T351" s="464">
        <v>0</v>
      </c>
      <c r="U351" s="464">
        <v>0</v>
      </c>
      <c r="V351" s="464" t="s">
        <v>159</v>
      </c>
    </row>
    <row r="352" spans="1:22" x14ac:dyDescent="0.2">
      <c r="A352" s="406" t="s">
        <v>258</v>
      </c>
      <c r="B352" s="406" t="s">
        <v>259</v>
      </c>
      <c r="C352" s="406" t="s">
        <v>123</v>
      </c>
      <c r="D352" s="406" t="s">
        <v>302</v>
      </c>
      <c r="E352" s="406" t="s">
        <v>385</v>
      </c>
      <c r="F352" s="406">
        <v>9</v>
      </c>
      <c r="G352" s="406" t="s">
        <v>230</v>
      </c>
      <c r="H352" s="406" t="s">
        <v>158</v>
      </c>
      <c r="I352" s="406" t="s">
        <v>246</v>
      </c>
      <c r="J352" s="406" t="s">
        <v>314</v>
      </c>
      <c r="K352" s="406"/>
      <c r="L352" s="406"/>
      <c r="M352" s="406"/>
      <c r="N352" s="406"/>
      <c r="O352" s="406">
        <v>0</v>
      </c>
      <c r="P352" s="406">
        <v>0.3</v>
      </c>
      <c r="Q352" s="463">
        <v>9</v>
      </c>
      <c r="R352" s="464" t="s">
        <v>158</v>
      </c>
      <c r="S352" s="464" t="s">
        <v>136</v>
      </c>
      <c r="T352" s="464">
        <v>0</v>
      </c>
      <c r="U352" s="464">
        <v>0.3</v>
      </c>
      <c r="V352" s="464" t="s">
        <v>159</v>
      </c>
    </row>
    <row r="353" spans="1:22" x14ac:dyDescent="0.2">
      <c r="A353" s="406" t="s">
        <v>258</v>
      </c>
      <c r="B353" s="406" t="s">
        <v>259</v>
      </c>
      <c r="C353" s="406" t="s">
        <v>123</v>
      </c>
      <c r="D353" s="406" t="s">
        <v>302</v>
      </c>
      <c r="E353" s="406" t="s">
        <v>385</v>
      </c>
      <c r="F353" s="406">
        <v>9</v>
      </c>
      <c r="G353" s="406" t="s">
        <v>230</v>
      </c>
      <c r="H353" s="406" t="s">
        <v>158</v>
      </c>
      <c r="I353" s="406" t="s">
        <v>246</v>
      </c>
      <c r="J353" s="406" t="s">
        <v>307</v>
      </c>
      <c r="K353" s="406"/>
      <c r="L353" s="406"/>
      <c r="M353" s="406"/>
      <c r="N353" s="406"/>
      <c r="O353" s="406">
        <v>0</v>
      </c>
      <c r="P353" s="406">
        <v>0</v>
      </c>
      <c r="Q353" s="463">
        <v>9</v>
      </c>
      <c r="R353" s="464" t="s">
        <v>158</v>
      </c>
      <c r="S353" s="464" t="s">
        <v>137</v>
      </c>
      <c r="T353" s="464">
        <v>0</v>
      </c>
      <c r="U353" s="464">
        <v>0</v>
      </c>
      <c r="V353" s="464" t="s">
        <v>159</v>
      </c>
    </row>
    <row r="354" spans="1:22" x14ac:dyDescent="0.2">
      <c r="A354" s="406" t="s">
        <v>258</v>
      </c>
      <c r="B354" s="406" t="s">
        <v>259</v>
      </c>
      <c r="C354" s="406" t="s">
        <v>123</v>
      </c>
      <c r="D354" s="406" t="s">
        <v>303</v>
      </c>
      <c r="E354" s="406" t="s">
        <v>385</v>
      </c>
      <c r="F354" s="406">
        <v>9</v>
      </c>
      <c r="G354" s="406" t="s">
        <v>230</v>
      </c>
      <c r="H354" s="406" t="s">
        <v>158</v>
      </c>
      <c r="I354" s="406" t="s">
        <v>246</v>
      </c>
      <c r="J354" s="406" t="s">
        <v>314</v>
      </c>
      <c r="K354" s="406"/>
      <c r="L354" s="406"/>
      <c r="M354" s="406"/>
      <c r="N354" s="406"/>
      <c r="O354" s="406">
        <v>0</v>
      </c>
      <c r="P354" s="406">
        <v>0.3</v>
      </c>
      <c r="Q354" s="463">
        <v>9</v>
      </c>
      <c r="R354" s="464" t="s">
        <v>158</v>
      </c>
      <c r="S354" s="464" t="s">
        <v>138</v>
      </c>
      <c r="T354" s="464">
        <v>0</v>
      </c>
      <c r="U354" s="464">
        <v>0.3</v>
      </c>
      <c r="V354" s="464" t="s">
        <v>159</v>
      </c>
    </row>
    <row r="355" spans="1:22" x14ac:dyDescent="0.2">
      <c r="A355" s="406" t="s">
        <v>258</v>
      </c>
      <c r="B355" s="406" t="s">
        <v>259</v>
      </c>
      <c r="C355" s="406" t="s">
        <v>123</v>
      </c>
      <c r="D355" s="406" t="s">
        <v>303</v>
      </c>
      <c r="E355" s="406" t="s">
        <v>385</v>
      </c>
      <c r="F355" s="406">
        <v>9</v>
      </c>
      <c r="G355" s="406" t="s">
        <v>230</v>
      </c>
      <c r="H355" s="406" t="s">
        <v>158</v>
      </c>
      <c r="I355" s="406" t="s">
        <v>246</v>
      </c>
      <c r="J355" s="406" t="s">
        <v>307</v>
      </c>
      <c r="K355" s="406"/>
      <c r="L355" s="406"/>
      <c r="M355" s="406"/>
      <c r="N355" s="406"/>
      <c r="O355" s="406">
        <v>0</v>
      </c>
      <c r="P355" s="406">
        <v>0</v>
      </c>
      <c r="Q355" s="463">
        <v>9</v>
      </c>
      <c r="R355" s="464" t="s">
        <v>158</v>
      </c>
      <c r="S355" s="464" t="s">
        <v>139</v>
      </c>
      <c r="T355" s="464">
        <v>0</v>
      </c>
      <c r="U355" s="464">
        <v>0</v>
      </c>
      <c r="V355" s="464" t="s">
        <v>159</v>
      </c>
    </row>
    <row r="356" spans="1:22" x14ac:dyDescent="0.2">
      <c r="A356" s="406" t="s">
        <v>258</v>
      </c>
      <c r="B356" s="406" t="s">
        <v>259</v>
      </c>
      <c r="C356" s="406" t="s">
        <v>123</v>
      </c>
      <c r="D356" s="406" t="s">
        <v>304</v>
      </c>
      <c r="E356" s="406" t="s">
        <v>385</v>
      </c>
      <c r="F356" s="406">
        <v>9</v>
      </c>
      <c r="G356" s="406" t="s">
        <v>230</v>
      </c>
      <c r="H356" s="406" t="s">
        <v>158</v>
      </c>
      <c r="I356" s="406" t="s">
        <v>246</v>
      </c>
      <c r="J356" s="406" t="s">
        <v>314</v>
      </c>
      <c r="K356" s="406"/>
      <c r="L356" s="406"/>
      <c r="M356" s="406"/>
      <c r="N356" s="406"/>
      <c r="O356" s="406">
        <v>0</v>
      </c>
      <c r="P356" s="406">
        <v>0.3</v>
      </c>
      <c r="Q356" s="463">
        <v>9</v>
      </c>
      <c r="R356" s="464" t="s">
        <v>158</v>
      </c>
      <c r="S356" s="464" t="s">
        <v>140</v>
      </c>
      <c r="T356" s="464">
        <v>0</v>
      </c>
      <c r="U356" s="464">
        <v>0.3</v>
      </c>
      <c r="V356" s="464" t="s">
        <v>159</v>
      </c>
    </row>
    <row r="357" spans="1:22" x14ac:dyDescent="0.2">
      <c r="A357" s="406" t="s">
        <v>258</v>
      </c>
      <c r="B357" s="406" t="s">
        <v>259</v>
      </c>
      <c r="C357" s="406" t="s">
        <v>123</v>
      </c>
      <c r="D357" s="406" t="s">
        <v>304</v>
      </c>
      <c r="E357" s="406" t="s">
        <v>385</v>
      </c>
      <c r="F357" s="406">
        <v>9</v>
      </c>
      <c r="G357" s="406" t="s">
        <v>230</v>
      </c>
      <c r="H357" s="406" t="s">
        <v>158</v>
      </c>
      <c r="I357" s="406" t="s">
        <v>246</v>
      </c>
      <c r="J357" s="406" t="s">
        <v>307</v>
      </c>
      <c r="K357" s="406"/>
      <c r="L357" s="406"/>
      <c r="M357" s="406"/>
      <c r="N357" s="406"/>
      <c r="O357" s="406">
        <v>0</v>
      </c>
      <c r="P357" s="406">
        <v>0</v>
      </c>
      <c r="Q357" s="463">
        <v>9</v>
      </c>
      <c r="R357" s="464" t="s">
        <v>158</v>
      </c>
      <c r="S357" s="464" t="s">
        <v>141</v>
      </c>
      <c r="T357" s="464">
        <v>0</v>
      </c>
      <c r="U357" s="464">
        <v>0</v>
      </c>
      <c r="V357" s="464" t="s">
        <v>159</v>
      </c>
    </row>
    <row r="358" spans="1:22" x14ac:dyDescent="0.2">
      <c r="A358" s="406" t="s">
        <v>258</v>
      </c>
      <c r="B358" s="406" t="s">
        <v>259</v>
      </c>
      <c r="C358" s="406" t="s">
        <v>123</v>
      </c>
      <c r="D358" s="406" t="s">
        <v>73</v>
      </c>
      <c r="E358" s="406" t="s">
        <v>385</v>
      </c>
      <c r="F358" s="406">
        <v>10</v>
      </c>
      <c r="G358" s="406" t="s">
        <v>230</v>
      </c>
      <c r="H358" s="406" t="s">
        <v>160</v>
      </c>
      <c r="I358" s="406" t="s">
        <v>246</v>
      </c>
      <c r="J358" s="406" t="s">
        <v>314</v>
      </c>
      <c r="K358" s="406"/>
      <c r="L358" s="406"/>
      <c r="M358" s="406"/>
      <c r="N358" s="406"/>
      <c r="O358" s="406">
        <v>0</v>
      </c>
      <c r="P358" s="406">
        <v>0.6</v>
      </c>
      <c r="Q358" s="463">
        <v>10</v>
      </c>
      <c r="R358" s="464" t="s">
        <v>160</v>
      </c>
      <c r="S358" s="464" t="s">
        <v>132</v>
      </c>
      <c r="T358" s="464">
        <v>0</v>
      </c>
      <c r="U358" s="464">
        <v>0.6</v>
      </c>
      <c r="V358" s="464" t="s">
        <v>161</v>
      </c>
    </row>
    <row r="359" spans="1:22" x14ac:dyDescent="0.2">
      <c r="A359" s="406" t="s">
        <v>258</v>
      </c>
      <c r="B359" s="406" t="s">
        <v>259</v>
      </c>
      <c r="C359" s="406" t="s">
        <v>123</v>
      </c>
      <c r="D359" s="406" t="s">
        <v>73</v>
      </c>
      <c r="E359" s="406" t="s">
        <v>385</v>
      </c>
      <c r="F359" s="406">
        <v>10</v>
      </c>
      <c r="G359" s="406" t="s">
        <v>230</v>
      </c>
      <c r="H359" s="406" t="s">
        <v>160</v>
      </c>
      <c r="I359" s="406" t="s">
        <v>246</v>
      </c>
      <c r="J359" s="406" t="s">
        <v>307</v>
      </c>
      <c r="K359" s="406"/>
      <c r="L359" s="406"/>
      <c r="M359" s="406"/>
      <c r="N359" s="406"/>
      <c r="O359" s="406">
        <v>0</v>
      </c>
      <c r="P359" s="406">
        <v>0</v>
      </c>
      <c r="Q359" s="463">
        <v>10</v>
      </c>
      <c r="R359" s="464" t="s">
        <v>160</v>
      </c>
      <c r="S359" s="464" t="s">
        <v>133</v>
      </c>
      <c r="T359" s="464">
        <v>0</v>
      </c>
      <c r="U359" s="464">
        <v>0</v>
      </c>
      <c r="V359" s="464" t="s">
        <v>161</v>
      </c>
    </row>
    <row r="360" spans="1:22" x14ac:dyDescent="0.2">
      <c r="A360" s="406" t="s">
        <v>258</v>
      </c>
      <c r="B360" s="406" t="s">
        <v>259</v>
      </c>
      <c r="C360" s="406" t="s">
        <v>123</v>
      </c>
      <c r="D360" s="406" t="s">
        <v>301</v>
      </c>
      <c r="E360" s="406" t="s">
        <v>385</v>
      </c>
      <c r="F360" s="406">
        <v>10</v>
      </c>
      <c r="G360" s="406" t="s">
        <v>230</v>
      </c>
      <c r="H360" s="406" t="s">
        <v>160</v>
      </c>
      <c r="I360" s="406" t="s">
        <v>246</v>
      </c>
      <c r="J360" s="406" t="s">
        <v>314</v>
      </c>
      <c r="K360" s="406"/>
      <c r="L360" s="406"/>
      <c r="M360" s="406"/>
      <c r="N360" s="406"/>
      <c r="O360" s="406">
        <v>0</v>
      </c>
      <c r="P360" s="406">
        <v>0.3</v>
      </c>
      <c r="Q360" s="463">
        <v>10</v>
      </c>
      <c r="R360" s="464" t="s">
        <v>160</v>
      </c>
      <c r="S360" s="464" t="s">
        <v>134</v>
      </c>
      <c r="T360" s="464">
        <v>0</v>
      </c>
      <c r="U360" s="464">
        <v>0.3</v>
      </c>
      <c r="V360" s="464" t="s">
        <v>161</v>
      </c>
    </row>
    <row r="361" spans="1:22" x14ac:dyDescent="0.2">
      <c r="A361" s="406" t="s">
        <v>258</v>
      </c>
      <c r="B361" s="406" t="s">
        <v>259</v>
      </c>
      <c r="C361" s="406" t="s">
        <v>123</v>
      </c>
      <c r="D361" s="406" t="s">
        <v>301</v>
      </c>
      <c r="E361" s="406" t="s">
        <v>385</v>
      </c>
      <c r="F361" s="406">
        <v>10</v>
      </c>
      <c r="G361" s="406" t="s">
        <v>230</v>
      </c>
      <c r="H361" s="406" t="s">
        <v>160</v>
      </c>
      <c r="I361" s="406" t="s">
        <v>246</v>
      </c>
      <c r="J361" s="406" t="s">
        <v>307</v>
      </c>
      <c r="K361" s="406"/>
      <c r="L361" s="406"/>
      <c r="M361" s="406"/>
      <c r="N361" s="406"/>
      <c r="O361" s="406">
        <v>0</v>
      </c>
      <c r="P361" s="406">
        <v>0</v>
      </c>
      <c r="Q361" s="463">
        <v>10</v>
      </c>
      <c r="R361" s="464" t="s">
        <v>160</v>
      </c>
      <c r="S361" s="464" t="s">
        <v>135</v>
      </c>
      <c r="T361" s="464">
        <v>0</v>
      </c>
      <c r="U361" s="464">
        <v>0</v>
      </c>
      <c r="V361" s="464" t="s">
        <v>161</v>
      </c>
    </row>
    <row r="362" spans="1:22" x14ac:dyDescent="0.2">
      <c r="A362" s="406" t="s">
        <v>258</v>
      </c>
      <c r="B362" s="406" t="s">
        <v>259</v>
      </c>
      <c r="C362" s="406" t="s">
        <v>123</v>
      </c>
      <c r="D362" s="406" t="s">
        <v>302</v>
      </c>
      <c r="E362" s="406" t="s">
        <v>385</v>
      </c>
      <c r="F362" s="406">
        <v>10</v>
      </c>
      <c r="G362" s="406" t="s">
        <v>230</v>
      </c>
      <c r="H362" s="406" t="s">
        <v>160</v>
      </c>
      <c r="I362" s="406" t="s">
        <v>246</v>
      </c>
      <c r="J362" s="406" t="s">
        <v>314</v>
      </c>
      <c r="K362" s="406"/>
      <c r="L362" s="406"/>
      <c r="M362" s="406"/>
      <c r="N362" s="406"/>
      <c r="O362" s="406">
        <v>0</v>
      </c>
      <c r="P362" s="406">
        <v>0.3</v>
      </c>
      <c r="Q362" s="463">
        <v>10</v>
      </c>
      <c r="R362" s="464" t="s">
        <v>160</v>
      </c>
      <c r="S362" s="464" t="s">
        <v>136</v>
      </c>
      <c r="T362" s="464">
        <v>0</v>
      </c>
      <c r="U362" s="464">
        <v>0.3</v>
      </c>
      <c r="V362" s="464" t="s">
        <v>161</v>
      </c>
    </row>
    <row r="363" spans="1:22" x14ac:dyDescent="0.2">
      <c r="A363" s="406" t="s">
        <v>258</v>
      </c>
      <c r="B363" s="406" t="s">
        <v>259</v>
      </c>
      <c r="C363" s="406" t="s">
        <v>123</v>
      </c>
      <c r="D363" s="406" t="s">
        <v>302</v>
      </c>
      <c r="E363" s="406" t="s">
        <v>385</v>
      </c>
      <c r="F363" s="406">
        <v>10</v>
      </c>
      <c r="G363" s="406" t="s">
        <v>230</v>
      </c>
      <c r="H363" s="406" t="s">
        <v>160</v>
      </c>
      <c r="I363" s="406" t="s">
        <v>246</v>
      </c>
      <c r="J363" s="406" t="s">
        <v>307</v>
      </c>
      <c r="K363" s="406"/>
      <c r="L363" s="406"/>
      <c r="M363" s="406"/>
      <c r="N363" s="406"/>
      <c r="O363" s="406">
        <v>0</v>
      </c>
      <c r="P363" s="406">
        <v>0</v>
      </c>
      <c r="Q363" s="463">
        <v>10</v>
      </c>
      <c r="R363" s="464" t="s">
        <v>160</v>
      </c>
      <c r="S363" s="464" t="s">
        <v>137</v>
      </c>
      <c r="T363" s="464">
        <v>0</v>
      </c>
      <c r="U363" s="464">
        <v>0</v>
      </c>
      <c r="V363" s="464" t="s">
        <v>161</v>
      </c>
    </row>
    <row r="364" spans="1:22" x14ac:dyDescent="0.2">
      <c r="A364" s="406" t="s">
        <v>258</v>
      </c>
      <c r="B364" s="406" t="s">
        <v>259</v>
      </c>
      <c r="C364" s="406" t="s">
        <v>123</v>
      </c>
      <c r="D364" s="406" t="s">
        <v>303</v>
      </c>
      <c r="E364" s="406" t="s">
        <v>385</v>
      </c>
      <c r="F364" s="406">
        <v>10</v>
      </c>
      <c r="G364" s="406" t="s">
        <v>230</v>
      </c>
      <c r="H364" s="406" t="s">
        <v>160</v>
      </c>
      <c r="I364" s="406" t="s">
        <v>246</v>
      </c>
      <c r="J364" s="406" t="s">
        <v>314</v>
      </c>
      <c r="K364" s="406"/>
      <c r="L364" s="406"/>
      <c r="M364" s="406"/>
      <c r="N364" s="406"/>
      <c r="O364" s="406">
        <v>0</v>
      </c>
      <c r="P364" s="406">
        <v>0.3</v>
      </c>
      <c r="Q364" s="463">
        <v>10</v>
      </c>
      <c r="R364" s="464" t="s">
        <v>160</v>
      </c>
      <c r="S364" s="464" t="s">
        <v>138</v>
      </c>
      <c r="T364" s="464">
        <v>0</v>
      </c>
      <c r="U364" s="464">
        <v>0.3</v>
      </c>
      <c r="V364" s="464" t="s">
        <v>161</v>
      </c>
    </row>
    <row r="365" spans="1:22" x14ac:dyDescent="0.2">
      <c r="A365" s="406" t="s">
        <v>258</v>
      </c>
      <c r="B365" s="406" t="s">
        <v>259</v>
      </c>
      <c r="C365" s="406" t="s">
        <v>123</v>
      </c>
      <c r="D365" s="406" t="s">
        <v>303</v>
      </c>
      <c r="E365" s="406" t="s">
        <v>385</v>
      </c>
      <c r="F365" s="406">
        <v>10</v>
      </c>
      <c r="G365" s="406" t="s">
        <v>230</v>
      </c>
      <c r="H365" s="406" t="s">
        <v>160</v>
      </c>
      <c r="I365" s="406" t="s">
        <v>246</v>
      </c>
      <c r="J365" s="406" t="s">
        <v>307</v>
      </c>
      <c r="K365" s="406"/>
      <c r="L365" s="406"/>
      <c r="M365" s="406"/>
      <c r="N365" s="406"/>
      <c r="O365" s="406">
        <v>0</v>
      </c>
      <c r="P365" s="406">
        <v>0</v>
      </c>
      <c r="Q365" s="463">
        <v>10</v>
      </c>
      <c r="R365" s="464" t="s">
        <v>160</v>
      </c>
      <c r="S365" s="464" t="s">
        <v>139</v>
      </c>
      <c r="T365" s="464">
        <v>0</v>
      </c>
      <c r="U365" s="464">
        <v>0</v>
      </c>
      <c r="V365" s="464" t="s">
        <v>161</v>
      </c>
    </row>
    <row r="366" spans="1:22" x14ac:dyDescent="0.2">
      <c r="A366" s="406" t="s">
        <v>258</v>
      </c>
      <c r="B366" s="406" t="s">
        <v>259</v>
      </c>
      <c r="C366" s="406" t="s">
        <v>123</v>
      </c>
      <c r="D366" s="406" t="s">
        <v>304</v>
      </c>
      <c r="E366" s="406" t="s">
        <v>385</v>
      </c>
      <c r="F366" s="406">
        <v>10</v>
      </c>
      <c r="G366" s="406" t="s">
        <v>230</v>
      </c>
      <c r="H366" s="406" t="s">
        <v>160</v>
      </c>
      <c r="I366" s="406" t="s">
        <v>246</v>
      </c>
      <c r="J366" s="406" t="s">
        <v>314</v>
      </c>
      <c r="K366" s="406"/>
      <c r="L366" s="406"/>
      <c r="M366" s="406"/>
      <c r="N366" s="406"/>
      <c r="O366" s="406">
        <v>0</v>
      </c>
      <c r="P366" s="406">
        <v>0.3</v>
      </c>
      <c r="Q366" s="463">
        <v>10</v>
      </c>
      <c r="R366" s="464" t="s">
        <v>160</v>
      </c>
      <c r="S366" s="464" t="s">
        <v>140</v>
      </c>
      <c r="T366" s="464">
        <v>0</v>
      </c>
      <c r="U366" s="464">
        <v>0.3</v>
      </c>
      <c r="V366" s="464" t="s">
        <v>161</v>
      </c>
    </row>
    <row r="367" spans="1:22" x14ac:dyDescent="0.2">
      <c r="A367" s="406" t="s">
        <v>258</v>
      </c>
      <c r="B367" s="406" t="s">
        <v>259</v>
      </c>
      <c r="C367" s="406" t="s">
        <v>123</v>
      </c>
      <c r="D367" s="406" t="s">
        <v>304</v>
      </c>
      <c r="E367" s="406" t="s">
        <v>385</v>
      </c>
      <c r="F367" s="406">
        <v>10</v>
      </c>
      <c r="G367" s="406" t="s">
        <v>230</v>
      </c>
      <c r="H367" s="406" t="s">
        <v>160</v>
      </c>
      <c r="I367" s="406" t="s">
        <v>246</v>
      </c>
      <c r="J367" s="406" t="s">
        <v>307</v>
      </c>
      <c r="K367" s="406"/>
      <c r="L367" s="406"/>
      <c r="M367" s="406"/>
      <c r="N367" s="406"/>
      <c r="O367" s="406">
        <v>0</v>
      </c>
      <c r="P367" s="406">
        <v>0</v>
      </c>
      <c r="Q367" s="463">
        <v>10</v>
      </c>
      <c r="R367" s="464" t="s">
        <v>160</v>
      </c>
      <c r="S367" s="464" t="s">
        <v>141</v>
      </c>
      <c r="T367" s="464">
        <v>0</v>
      </c>
      <c r="U367" s="464">
        <v>0</v>
      </c>
      <c r="V367" s="464" t="s">
        <v>161</v>
      </c>
    </row>
    <row r="368" spans="1:22" x14ac:dyDescent="0.2">
      <c r="A368" s="406" t="s">
        <v>258</v>
      </c>
      <c r="B368" s="406" t="s">
        <v>259</v>
      </c>
      <c r="C368" s="406" t="s">
        <v>123</v>
      </c>
      <c r="D368" s="406" t="s">
        <v>73</v>
      </c>
      <c r="E368" s="406" t="s">
        <v>385</v>
      </c>
      <c r="F368" s="406">
        <v>11</v>
      </c>
      <c r="G368" s="406" t="s">
        <v>230</v>
      </c>
      <c r="H368" s="406" t="s">
        <v>162</v>
      </c>
      <c r="I368" s="406" t="s">
        <v>246</v>
      </c>
      <c r="J368" s="406" t="s">
        <v>314</v>
      </c>
      <c r="K368" s="406"/>
      <c r="L368" s="406"/>
      <c r="M368" s="406"/>
      <c r="N368" s="406"/>
      <c r="O368" s="406">
        <v>0</v>
      </c>
      <c r="P368" s="406">
        <v>1.5</v>
      </c>
      <c r="Q368" s="463">
        <v>11</v>
      </c>
      <c r="R368" s="464" t="s">
        <v>162</v>
      </c>
      <c r="S368" s="464" t="s">
        <v>132</v>
      </c>
      <c r="T368" s="464">
        <v>0</v>
      </c>
      <c r="U368" s="464">
        <v>1.5</v>
      </c>
      <c r="V368" s="464" t="s">
        <v>163</v>
      </c>
    </row>
    <row r="369" spans="1:22" x14ac:dyDescent="0.2">
      <c r="A369" s="406" t="s">
        <v>258</v>
      </c>
      <c r="B369" s="406" t="s">
        <v>259</v>
      </c>
      <c r="C369" s="406" t="s">
        <v>123</v>
      </c>
      <c r="D369" s="406" t="s">
        <v>73</v>
      </c>
      <c r="E369" s="406" t="s">
        <v>385</v>
      </c>
      <c r="F369" s="406">
        <v>11</v>
      </c>
      <c r="G369" s="406" t="s">
        <v>230</v>
      </c>
      <c r="H369" s="406" t="s">
        <v>162</v>
      </c>
      <c r="I369" s="406" t="s">
        <v>246</v>
      </c>
      <c r="J369" s="406" t="s">
        <v>307</v>
      </c>
      <c r="K369" s="406"/>
      <c r="L369" s="406"/>
      <c r="M369" s="406"/>
      <c r="N369" s="406"/>
      <c r="O369" s="406">
        <v>0</v>
      </c>
      <c r="P369" s="406">
        <v>0</v>
      </c>
      <c r="Q369" s="463">
        <v>11</v>
      </c>
      <c r="R369" s="464" t="s">
        <v>162</v>
      </c>
      <c r="S369" s="464" t="s">
        <v>133</v>
      </c>
      <c r="T369" s="464">
        <v>0</v>
      </c>
      <c r="U369" s="464">
        <v>0</v>
      </c>
      <c r="V369" s="464" t="s">
        <v>163</v>
      </c>
    </row>
    <row r="370" spans="1:22" x14ac:dyDescent="0.2">
      <c r="A370" s="406" t="s">
        <v>258</v>
      </c>
      <c r="B370" s="406" t="s">
        <v>259</v>
      </c>
      <c r="C370" s="406" t="s">
        <v>123</v>
      </c>
      <c r="D370" s="406" t="s">
        <v>301</v>
      </c>
      <c r="E370" s="406" t="s">
        <v>385</v>
      </c>
      <c r="F370" s="406">
        <v>11</v>
      </c>
      <c r="G370" s="406" t="s">
        <v>230</v>
      </c>
      <c r="H370" s="406" t="s">
        <v>162</v>
      </c>
      <c r="I370" s="406" t="s">
        <v>246</v>
      </c>
      <c r="J370" s="406" t="s">
        <v>314</v>
      </c>
      <c r="K370" s="406"/>
      <c r="L370" s="406"/>
      <c r="M370" s="406"/>
      <c r="N370" s="406"/>
      <c r="O370" s="406">
        <v>0</v>
      </c>
      <c r="P370" s="406">
        <v>1</v>
      </c>
      <c r="Q370" s="463">
        <v>11</v>
      </c>
      <c r="R370" s="464" t="s">
        <v>162</v>
      </c>
      <c r="S370" s="464" t="s">
        <v>134</v>
      </c>
      <c r="T370" s="464">
        <v>0</v>
      </c>
      <c r="U370" s="464">
        <v>1</v>
      </c>
      <c r="V370" s="464" t="s">
        <v>163</v>
      </c>
    </row>
    <row r="371" spans="1:22" x14ac:dyDescent="0.2">
      <c r="A371" s="406" t="s">
        <v>258</v>
      </c>
      <c r="B371" s="406" t="s">
        <v>259</v>
      </c>
      <c r="C371" s="406" t="s">
        <v>123</v>
      </c>
      <c r="D371" s="406" t="s">
        <v>301</v>
      </c>
      <c r="E371" s="406" t="s">
        <v>385</v>
      </c>
      <c r="F371" s="406">
        <v>11</v>
      </c>
      <c r="G371" s="406" t="s">
        <v>230</v>
      </c>
      <c r="H371" s="406" t="s">
        <v>162</v>
      </c>
      <c r="I371" s="406" t="s">
        <v>246</v>
      </c>
      <c r="J371" s="406" t="s">
        <v>307</v>
      </c>
      <c r="K371" s="406"/>
      <c r="L371" s="406"/>
      <c r="M371" s="406"/>
      <c r="N371" s="406"/>
      <c r="O371" s="406">
        <v>0</v>
      </c>
      <c r="P371" s="406">
        <v>0</v>
      </c>
      <c r="Q371" s="463">
        <v>11</v>
      </c>
      <c r="R371" s="464" t="s">
        <v>162</v>
      </c>
      <c r="S371" s="464" t="s">
        <v>135</v>
      </c>
      <c r="T371" s="464">
        <v>0</v>
      </c>
      <c r="U371" s="464">
        <v>0</v>
      </c>
      <c r="V371" s="464" t="s">
        <v>163</v>
      </c>
    </row>
    <row r="372" spans="1:22" x14ac:dyDescent="0.2">
      <c r="A372" s="406" t="s">
        <v>258</v>
      </c>
      <c r="B372" s="406" t="s">
        <v>259</v>
      </c>
      <c r="C372" s="406" t="s">
        <v>123</v>
      </c>
      <c r="D372" s="406" t="s">
        <v>302</v>
      </c>
      <c r="E372" s="406" t="s">
        <v>385</v>
      </c>
      <c r="F372" s="406">
        <v>11</v>
      </c>
      <c r="G372" s="406" t="s">
        <v>230</v>
      </c>
      <c r="H372" s="406" t="s">
        <v>162</v>
      </c>
      <c r="I372" s="406" t="s">
        <v>246</v>
      </c>
      <c r="J372" s="406" t="s">
        <v>314</v>
      </c>
      <c r="K372" s="406"/>
      <c r="L372" s="406"/>
      <c r="M372" s="406"/>
      <c r="N372" s="406"/>
      <c r="O372" s="406">
        <v>0</v>
      </c>
      <c r="P372" s="406">
        <v>0.3</v>
      </c>
      <c r="Q372" s="463">
        <v>11</v>
      </c>
      <c r="R372" s="464" t="s">
        <v>162</v>
      </c>
      <c r="S372" s="464" t="s">
        <v>136</v>
      </c>
      <c r="T372" s="464">
        <v>0</v>
      </c>
      <c r="U372" s="464">
        <v>0.3</v>
      </c>
      <c r="V372" s="464" t="s">
        <v>163</v>
      </c>
    </row>
    <row r="373" spans="1:22" x14ac:dyDescent="0.2">
      <c r="A373" s="406" t="s">
        <v>258</v>
      </c>
      <c r="B373" s="406" t="s">
        <v>259</v>
      </c>
      <c r="C373" s="406" t="s">
        <v>123</v>
      </c>
      <c r="D373" s="406" t="s">
        <v>302</v>
      </c>
      <c r="E373" s="406" t="s">
        <v>385</v>
      </c>
      <c r="F373" s="406">
        <v>11</v>
      </c>
      <c r="G373" s="406" t="s">
        <v>230</v>
      </c>
      <c r="H373" s="406" t="s">
        <v>162</v>
      </c>
      <c r="I373" s="406" t="s">
        <v>246</v>
      </c>
      <c r="J373" s="406" t="s">
        <v>307</v>
      </c>
      <c r="K373" s="406"/>
      <c r="L373" s="406"/>
      <c r="M373" s="406"/>
      <c r="N373" s="406"/>
      <c r="O373" s="406">
        <v>0</v>
      </c>
      <c r="P373" s="406">
        <v>0</v>
      </c>
      <c r="Q373" s="463">
        <v>11</v>
      </c>
      <c r="R373" s="464" t="s">
        <v>162</v>
      </c>
      <c r="S373" s="464" t="s">
        <v>137</v>
      </c>
      <c r="T373" s="464">
        <v>0</v>
      </c>
      <c r="U373" s="464">
        <v>0</v>
      </c>
      <c r="V373" s="464" t="s">
        <v>163</v>
      </c>
    </row>
    <row r="374" spans="1:22" x14ac:dyDescent="0.2">
      <c r="A374" s="406" t="s">
        <v>258</v>
      </c>
      <c r="B374" s="406" t="s">
        <v>259</v>
      </c>
      <c r="C374" s="406" t="s">
        <v>123</v>
      </c>
      <c r="D374" s="406" t="s">
        <v>303</v>
      </c>
      <c r="E374" s="406" t="s">
        <v>385</v>
      </c>
      <c r="F374" s="406">
        <v>11</v>
      </c>
      <c r="G374" s="406" t="s">
        <v>230</v>
      </c>
      <c r="H374" s="406" t="s">
        <v>162</v>
      </c>
      <c r="I374" s="406" t="s">
        <v>246</v>
      </c>
      <c r="J374" s="406" t="s">
        <v>314</v>
      </c>
      <c r="K374" s="406"/>
      <c r="L374" s="406"/>
      <c r="M374" s="406"/>
      <c r="N374" s="406"/>
      <c r="O374" s="406">
        <v>0</v>
      </c>
      <c r="P374" s="406">
        <v>0.3</v>
      </c>
      <c r="Q374" s="463">
        <v>11</v>
      </c>
      <c r="R374" s="464" t="s">
        <v>162</v>
      </c>
      <c r="S374" s="464" t="s">
        <v>138</v>
      </c>
      <c r="T374" s="464">
        <v>0</v>
      </c>
      <c r="U374" s="464">
        <v>0.3</v>
      </c>
      <c r="V374" s="464" t="s">
        <v>163</v>
      </c>
    </row>
    <row r="375" spans="1:22" x14ac:dyDescent="0.2">
      <c r="A375" s="406" t="s">
        <v>258</v>
      </c>
      <c r="B375" s="406" t="s">
        <v>259</v>
      </c>
      <c r="C375" s="406" t="s">
        <v>123</v>
      </c>
      <c r="D375" s="406" t="s">
        <v>303</v>
      </c>
      <c r="E375" s="406" t="s">
        <v>385</v>
      </c>
      <c r="F375" s="406">
        <v>11</v>
      </c>
      <c r="G375" s="406" t="s">
        <v>230</v>
      </c>
      <c r="H375" s="406" t="s">
        <v>162</v>
      </c>
      <c r="I375" s="406" t="s">
        <v>246</v>
      </c>
      <c r="J375" s="406" t="s">
        <v>307</v>
      </c>
      <c r="K375" s="406"/>
      <c r="L375" s="406"/>
      <c r="M375" s="406"/>
      <c r="N375" s="406"/>
      <c r="O375" s="406">
        <v>0</v>
      </c>
      <c r="P375" s="406">
        <v>0</v>
      </c>
      <c r="Q375" s="463">
        <v>11</v>
      </c>
      <c r="R375" s="464" t="s">
        <v>162</v>
      </c>
      <c r="S375" s="464" t="s">
        <v>139</v>
      </c>
      <c r="T375" s="464">
        <v>0</v>
      </c>
      <c r="U375" s="464">
        <v>0</v>
      </c>
      <c r="V375" s="464" t="s">
        <v>163</v>
      </c>
    </row>
    <row r="376" spans="1:22" x14ac:dyDescent="0.2">
      <c r="A376" s="406" t="s">
        <v>258</v>
      </c>
      <c r="B376" s="406" t="s">
        <v>259</v>
      </c>
      <c r="C376" s="406" t="s">
        <v>123</v>
      </c>
      <c r="D376" s="406" t="s">
        <v>304</v>
      </c>
      <c r="E376" s="406" t="s">
        <v>385</v>
      </c>
      <c r="F376" s="406">
        <v>11</v>
      </c>
      <c r="G376" s="406" t="s">
        <v>230</v>
      </c>
      <c r="H376" s="406" t="s">
        <v>162</v>
      </c>
      <c r="I376" s="406" t="s">
        <v>246</v>
      </c>
      <c r="J376" s="406" t="s">
        <v>314</v>
      </c>
      <c r="K376" s="406"/>
      <c r="L376" s="406"/>
      <c r="M376" s="406"/>
      <c r="N376" s="406"/>
      <c r="O376" s="406">
        <v>0</v>
      </c>
      <c r="P376" s="406">
        <v>0.3</v>
      </c>
      <c r="Q376" s="463">
        <v>11</v>
      </c>
      <c r="R376" s="464" t="s">
        <v>162</v>
      </c>
      <c r="S376" s="464" t="s">
        <v>140</v>
      </c>
      <c r="T376" s="464">
        <v>0</v>
      </c>
      <c r="U376" s="464">
        <v>0.3</v>
      </c>
      <c r="V376" s="464" t="s">
        <v>163</v>
      </c>
    </row>
    <row r="377" spans="1:22" x14ac:dyDescent="0.2">
      <c r="A377" s="406" t="s">
        <v>258</v>
      </c>
      <c r="B377" s="406" t="s">
        <v>259</v>
      </c>
      <c r="C377" s="406" t="s">
        <v>123</v>
      </c>
      <c r="D377" s="406" t="s">
        <v>304</v>
      </c>
      <c r="E377" s="406" t="s">
        <v>385</v>
      </c>
      <c r="F377" s="406">
        <v>11</v>
      </c>
      <c r="G377" s="406" t="s">
        <v>230</v>
      </c>
      <c r="H377" s="406" t="s">
        <v>162</v>
      </c>
      <c r="I377" s="406" t="s">
        <v>246</v>
      </c>
      <c r="J377" s="406" t="s">
        <v>307</v>
      </c>
      <c r="K377" s="406"/>
      <c r="L377" s="406"/>
      <c r="M377" s="406"/>
      <c r="N377" s="406"/>
      <c r="O377" s="406">
        <v>0</v>
      </c>
      <c r="P377" s="406">
        <v>0</v>
      </c>
      <c r="Q377" s="463">
        <v>11</v>
      </c>
      <c r="R377" s="464" t="s">
        <v>162</v>
      </c>
      <c r="S377" s="464" t="s">
        <v>141</v>
      </c>
      <c r="T377" s="464">
        <v>0</v>
      </c>
      <c r="U377" s="464">
        <v>0</v>
      </c>
      <c r="V377" s="464" t="s">
        <v>163</v>
      </c>
    </row>
    <row r="378" spans="1:22" x14ac:dyDescent="0.2">
      <c r="A378" s="406" t="s">
        <v>258</v>
      </c>
      <c r="B378" s="406" t="s">
        <v>259</v>
      </c>
      <c r="C378" s="406" t="s">
        <v>123</v>
      </c>
      <c r="D378" s="406" t="s">
        <v>73</v>
      </c>
      <c r="E378" s="406" t="s">
        <v>385</v>
      </c>
      <c r="F378" s="406">
        <v>12</v>
      </c>
      <c r="G378" s="406" t="s">
        <v>230</v>
      </c>
      <c r="H378" s="406" t="s">
        <v>164</v>
      </c>
      <c r="I378" s="406" t="s">
        <v>246</v>
      </c>
      <c r="J378" s="406" t="s">
        <v>314</v>
      </c>
      <c r="K378" s="406"/>
      <c r="L378" s="406"/>
      <c r="M378" s="406"/>
      <c r="N378" s="406"/>
      <c r="O378" s="406">
        <v>0</v>
      </c>
      <c r="P378" s="406">
        <v>1.5</v>
      </c>
      <c r="Q378" s="463">
        <v>12</v>
      </c>
      <c r="R378" s="464" t="s">
        <v>164</v>
      </c>
      <c r="S378" s="464" t="s">
        <v>132</v>
      </c>
      <c r="T378" s="464">
        <v>0</v>
      </c>
      <c r="U378" s="464">
        <v>1.5</v>
      </c>
      <c r="V378" s="464" t="s">
        <v>165</v>
      </c>
    </row>
    <row r="379" spans="1:22" x14ac:dyDescent="0.2">
      <c r="A379" s="406" t="s">
        <v>258</v>
      </c>
      <c r="B379" s="406" t="s">
        <v>259</v>
      </c>
      <c r="C379" s="406" t="s">
        <v>123</v>
      </c>
      <c r="D379" s="406" t="s">
        <v>73</v>
      </c>
      <c r="E379" s="406" t="s">
        <v>385</v>
      </c>
      <c r="F379" s="406">
        <v>12</v>
      </c>
      <c r="G379" s="406" t="s">
        <v>230</v>
      </c>
      <c r="H379" s="406" t="s">
        <v>164</v>
      </c>
      <c r="I379" s="406" t="s">
        <v>246</v>
      </c>
      <c r="J379" s="406" t="s">
        <v>307</v>
      </c>
      <c r="K379" s="406"/>
      <c r="L379" s="406"/>
      <c r="M379" s="406"/>
      <c r="N379" s="406"/>
      <c r="O379" s="406">
        <v>0</v>
      </c>
      <c r="P379" s="406">
        <v>0</v>
      </c>
      <c r="Q379" s="463">
        <v>12</v>
      </c>
      <c r="R379" s="464" t="s">
        <v>164</v>
      </c>
      <c r="S379" s="464" t="s">
        <v>133</v>
      </c>
      <c r="T379" s="464">
        <v>0</v>
      </c>
      <c r="U379" s="464">
        <v>0</v>
      </c>
      <c r="V379" s="464" t="s">
        <v>165</v>
      </c>
    </row>
    <row r="380" spans="1:22" x14ac:dyDescent="0.2">
      <c r="A380" s="406" t="s">
        <v>258</v>
      </c>
      <c r="B380" s="406" t="s">
        <v>259</v>
      </c>
      <c r="C380" s="406" t="s">
        <v>123</v>
      </c>
      <c r="D380" s="406" t="s">
        <v>301</v>
      </c>
      <c r="E380" s="406" t="s">
        <v>385</v>
      </c>
      <c r="F380" s="406">
        <v>12</v>
      </c>
      <c r="G380" s="406" t="s">
        <v>230</v>
      </c>
      <c r="H380" s="406" t="s">
        <v>164</v>
      </c>
      <c r="I380" s="406" t="s">
        <v>246</v>
      </c>
      <c r="J380" s="406" t="s">
        <v>314</v>
      </c>
      <c r="K380" s="406"/>
      <c r="L380" s="406"/>
      <c r="M380" s="406"/>
      <c r="N380" s="406"/>
      <c r="O380" s="406">
        <v>0</v>
      </c>
      <c r="P380" s="406">
        <v>0.7</v>
      </c>
      <c r="Q380" s="463">
        <v>12</v>
      </c>
      <c r="R380" s="464" t="s">
        <v>164</v>
      </c>
      <c r="S380" s="464" t="s">
        <v>134</v>
      </c>
      <c r="T380" s="464">
        <v>0</v>
      </c>
      <c r="U380" s="464">
        <v>0.7</v>
      </c>
      <c r="V380" s="464" t="s">
        <v>165</v>
      </c>
    </row>
    <row r="381" spans="1:22" x14ac:dyDescent="0.2">
      <c r="A381" s="406" t="s">
        <v>258</v>
      </c>
      <c r="B381" s="406" t="s">
        <v>259</v>
      </c>
      <c r="C381" s="406" t="s">
        <v>123</v>
      </c>
      <c r="D381" s="406" t="s">
        <v>301</v>
      </c>
      <c r="E381" s="406" t="s">
        <v>385</v>
      </c>
      <c r="F381" s="406">
        <v>12</v>
      </c>
      <c r="G381" s="406" t="s">
        <v>230</v>
      </c>
      <c r="H381" s="406" t="s">
        <v>164</v>
      </c>
      <c r="I381" s="406" t="s">
        <v>246</v>
      </c>
      <c r="J381" s="406" t="s">
        <v>307</v>
      </c>
      <c r="K381" s="406"/>
      <c r="L381" s="406"/>
      <c r="M381" s="406"/>
      <c r="N381" s="406"/>
      <c r="O381" s="406">
        <v>0</v>
      </c>
      <c r="P381" s="406">
        <v>0</v>
      </c>
      <c r="Q381" s="463">
        <v>12</v>
      </c>
      <c r="R381" s="464" t="s">
        <v>164</v>
      </c>
      <c r="S381" s="464" t="s">
        <v>135</v>
      </c>
      <c r="T381" s="464">
        <v>0</v>
      </c>
      <c r="U381" s="464">
        <v>0</v>
      </c>
      <c r="V381" s="464" t="s">
        <v>165</v>
      </c>
    </row>
    <row r="382" spans="1:22" x14ac:dyDescent="0.2">
      <c r="A382" s="406" t="s">
        <v>258</v>
      </c>
      <c r="B382" s="406" t="s">
        <v>259</v>
      </c>
      <c r="C382" s="406" t="s">
        <v>123</v>
      </c>
      <c r="D382" s="406" t="s">
        <v>302</v>
      </c>
      <c r="E382" s="406" t="s">
        <v>385</v>
      </c>
      <c r="F382" s="406">
        <v>12</v>
      </c>
      <c r="G382" s="406" t="s">
        <v>230</v>
      </c>
      <c r="H382" s="406" t="s">
        <v>164</v>
      </c>
      <c r="I382" s="406" t="s">
        <v>246</v>
      </c>
      <c r="J382" s="406" t="s">
        <v>314</v>
      </c>
      <c r="K382" s="406"/>
      <c r="L382" s="406"/>
      <c r="M382" s="406"/>
      <c r="N382" s="406"/>
      <c r="O382" s="406">
        <v>0</v>
      </c>
      <c r="P382" s="406">
        <v>0</v>
      </c>
      <c r="Q382" s="463">
        <v>12</v>
      </c>
      <c r="R382" s="464" t="s">
        <v>164</v>
      </c>
      <c r="S382" s="464" t="s">
        <v>136</v>
      </c>
      <c r="T382" s="464">
        <v>0</v>
      </c>
      <c r="U382" s="464">
        <v>0</v>
      </c>
      <c r="V382" s="464" t="s">
        <v>165</v>
      </c>
    </row>
    <row r="383" spans="1:22" x14ac:dyDescent="0.2">
      <c r="A383" s="406" t="s">
        <v>258</v>
      </c>
      <c r="B383" s="406" t="s">
        <v>259</v>
      </c>
      <c r="C383" s="406" t="s">
        <v>123</v>
      </c>
      <c r="D383" s="406" t="s">
        <v>302</v>
      </c>
      <c r="E383" s="406" t="s">
        <v>385</v>
      </c>
      <c r="F383" s="406">
        <v>12</v>
      </c>
      <c r="G383" s="406" t="s">
        <v>230</v>
      </c>
      <c r="H383" s="406" t="s">
        <v>164</v>
      </c>
      <c r="I383" s="406" t="s">
        <v>246</v>
      </c>
      <c r="J383" s="406" t="s">
        <v>307</v>
      </c>
      <c r="K383" s="406"/>
      <c r="L383" s="406"/>
      <c r="M383" s="406"/>
      <c r="N383" s="406"/>
      <c r="O383" s="406">
        <v>0</v>
      </c>
      <c r="P383" s="406">
        <v>0</v>
      </c>
      <c r="Q383" s="463">
        <v>12</v>
      </c>
      <c r="R383" s="464" t="s">
        <v>164</v>
      </c>
      <c r="S383" s="464" t="s">
        <v>137</v>
      </c>
      <c r="T383" s="464">
        <v>0</v>
      </c>
      <c r="U383" s="464">
        <v>0</v>
      </c>
      <c r="V383" s="464" t="s">
        <v>165</v>
      </c>
    </row>
    <row r="384" spans="1:22" x14ac:dyDescent="0.2">
      <c r="A384" s="406" t="s">
        <v>258</v>
      </c>
      <c r="B384" s="406" t="s">
        <v>259</v>
      </c>
      <c r="C384" s="406" t="s">
        <v>123</v>
      </c>
      <c r="D384" s="406" t="s">
        <v>303</v>
      </c>
      <c r="E384" s="406" t="s">
        <v>385</v>
      </c>
      <c r="F384" s="406">
        <v>12</v>
      </c>
      <c r="G384" s="406" t="s">
        <v>230</v>
      </c>
      <c r="H384" s="406" t="s">
        <v>164</v>
      </c>
      <c r="I384" s="406" t="s">
        <v>246</v>
      </c>
      <c r="J384" s="406" t="s">
        <v>314</v>
      </c>
      <c r="K384" s="406"/>
      <c r="L384" s="406"/>
      <c r="M384" s="406"/>
      <c r="N384" s="406"/>
      <c r="O384" s="406">
        <v>0</v>
      </c>
      <c r="P384" s="406">
        <v>0</v>
      </c>
      <c r="Q384" s="463">
        <v>12</v>
      </c>
      <c r="R384" s="464" t="s">
        <v>164</v>
      </c>
      <c r="S384" s="464" t="s">
        <v>138</v>
      </c>
      <c r="T384" s="464">
        <v>0</v>
      </c>
      <c r="U384" s="464">
        <v>0</v>
      </c>
      <c r="V384" s="464" t="s">
        <v>165</v>
      </c>
    </row>
    <row r="385" spans="1:22" x14ac:dyDescent="0.2">
      <c r="A385" s="406" t="s">
        <v>258</v>
      </c>
      <c r="B385" s="406" t="s">
        <v>259</v>
      </c>
      <c r="C385" s="406" t="s">
        <v>123</v>
      </c>
      <c r="D385" s="406" t="s">
        <v>303</v>
      </c>
      <c r="E385" s="406" t="s">
        <v>385</v>
      </c>
      <c r="F385" s="406">
        <v>12</v>
      </c>
      <c r="G385" s="406" t="s">
        <v>230</v>
      </c>
      <c r="H385" s="406" t="s">
        <v>164</v>
      </c>
      <c r="I385" s="406" t="s">
        <v>246</v>
      </c>
      <c r="J385" s="406" t="s">
        <v>307</v>
      </c>
      <c r="K385" s="406"/>
      <c r="L385" s="406"/>
      <c r="M385" s="406"/>
      <c r="N385" s="406"/>
      <c r="O385" s="406">
        <v>0</v>
      </c>
      <c r="P385" s="406">
        <v>0</v>
      </c>
      <c r="Q385" s="463">
        <v>12</v>
      </c>
      <c r="R385" s="464" t="s">
        <v>164</v>
      </c>
      <c r="S385" s="464" t="s">
        <v>139</v>
      </c>
      <c r="T385" s="464">
        <v>0</v>
      </c>
      <c r="U385" s="464">
        <v>0</v>
      </c>
      <c r="V385" s="464" t="s">
        <v>165</v>
      </c>
    </row>
    <row r="386" spans="1:22" x14ac:dyDescent="0.2">
      <c r="A386" s="406" t="s">
        <v>258</v>
      </c>
      <c r="B386" s="406" t="s">
        <v>259</v>
      </c>
      <c r="C386" s="406" t="s">
        <v>123</v>
      </c>
      <c r="D386" s="406" t="s">
        <v>304</v>
      </c>
      <c r="E386" s="406" t="s">
        <v>385</v>
      </c>
      <c r="F386" s="406">
        <v>12</v>
      </c>
      <c r="G386" s="406" t="s">
        <v>230</v>
      </c>
      <c r="H386" s="406" t="s">
        <v>164</v>
      </c>
      <c r="I386" s="406" t="s">
        <v>246</v>
      </c>
      <c r="J386" s="406" t="s">
        <v>314</v>
      </c>
      <c r="K386" s="406"/>
      <c r="L386" s="406"/>
      <c r="M386" s="406"/>
      <c r="N386" s="406"/>
      <c r="O386" s="406">
        <v>0</v>
      </c>
      <c r="P386" s="406">
        <v>0</v>
      </c>
      <c r="Q386" s="463">
        <v>12</v>
      </c>
      <c r="R386" s="464" t="s">
        <v>164</v>
      </c>
      <c r="S386" s="464" t="s">
        <v>140</v>
      </c>
      <c r="T386" s="464">
        <v>0</v>
      </c>
      <c r="U386" s="464">
        <v>0</v>
      </c>
      <c r="V386" s="464" t="s">
        <v>165</v>
      </c>
    </row>
    <row r="387" spans="1:22" x14ac:dyDescent="0.2">
      <c r="A387" s="406" t="s">
        <v>258</v>
      </c>
      <c r="B387" s="406" t="s">
        <v>259</v>
      </c>
      <c r="C387" s="406" t="s">
        <v>123</v>
      </c>
      <c r="D387" s="406" t="s">
        <v>304</v>
      </c>
      <c r="E387" s="406" t="s">
        <v>385</v>
      </c>
      <c r="F387" s="406">
        <v>12</v>
      </c>
      <c r="G387" s="406" t="s">
        <v>230</v>
      </c>
      <c r="H387" s="406" t="s">
        <v>164</v>
      </c>
      <c r="I387" s="406" t="s">
        <v>246</v>
      </c>
      <c r="J387" s="406" t="s">
        <v>307</v>
      </c>
      <c r="K387" s="406"/>
      <c r="L387" s="406"/>
      <c r="M387" s="406"/>
      <c r="N387" s="406"/>
      <c r="O387" s="406">
        <v>0</v>
      </c>
      <c r="P387" s="406">
        <v>0</v>
      </c>
      <c r="Q387" s="463">
        <v>12</v>
      </c>
      <c r="R387" s="464" t="s">
        <v>164</v>
      </c>
      <c r="S387" s="464" t="s">
        <v>141</v>
      </c>
      <c r="T387" s="464">
        <v>0</v>
      </c>
      <c r="U387" s="464">
        <v>0</v>
      </c>
      <c r="V387" s="464" t="s">
        <v>165</v>
      </c>
    </row>
    <row r="388" spans="1:22" x14ac:dyDescent="0.2">
      <c r="A388" s="406" t="s">
        <v>258</v>
      </c>
      <c r="B388" s="406" t="s">
        <v>259</v>
      </c>
      <c r="C388" s="406" t="s">
        <v>123</v>
      </c>
      <c r="D388" s="406" t="s">
        <v>73</v>
      </c>
      <c r="E388" s="406" t="s">
        <v>385</v>
      </c>
      <c r="F388" s="406">
        <v>13</v>
      </c>
      <c r="G388" s="406" t="s">
        <v>230</v>
      </c>
      <c r="H388" s="406" t="s">
        <v>166</v>
      </c>
      <c r="I388" s="406" t="s">
        <v>246</v>
      </c>
      <c r="J388" s="406" t="s">
        <v>314</v>
      </c>
      <c r="K388" s="406"/>
      <c r="L388" s="406"/>
      <c r="M388" s="406"/>
      <c r="N388" s="406"/>
      <c r="O388" s="406">
        <v>0</v>
      </c>
      <c r="P388" s="406">
        <v>0.45</v>
      </c>
      <c r="Q388" s="463">
        <v>13</v>
      </c>
      <c r="R388" s="464" t="s">
        <v>166</v>
      </c>
      <c r="S388" s="464" t="s">
        <v>132</v>
      </c>
      <c r="T388" s="464">
        <v>0</v>
      </c>
      <c r="U388" s="464">
        <v>0.45</v>
      </c>
      <c r="V388" s="464" t="s">
        <v>167</v>
      </c>
    </row>
    <row r="389" spans="1:22" x14ac:dyDescent="0.2">
      <c r="A389" s="406" t="s">
        <v>258</v>
      </c>
      <c r="B389" s="406" t="s">
        <v>259</v>
      </c>
      <c r="C389" s="406" t="s">
        <v>123</v>
      </c>
      <c r="D389" s="406" t="s">
        <v>73</v>
      </c>
      <c r="E389" s="406" t="s">
        <v>385</v>
      </c>
      <c r="F389" s="406">
        <v>13</v>
      </c>
      <c r="G389" s="406" t="s">
        <v>230</v>
      </c>
      <c r="H389" s="406" t="s">
        <v>166</v>
      </c>
      <c r="I389" s="406" t="s">
        <v>246</v>
      </c>
      <c r="J389" s="406" t="s">
        <v>307</v>
      </c>
      <c r="K389" s="406"/>
      <c r="L389" s="406"/>
      <c r="M389" s="406"/>
      <c r="N389" s="406"/>
      <c r="O389" s="406">
        <v>0</v>
      </c>
      <c r="P389" s="406">
        <v>0</v>
      </c>
      <c r="Q389" s="463">
        <v>13</v>
      </c>
      <c r="R389" s="464" t="s">
        <v>166</v>
      </c>
      <c r="S389" s="464" t="s">
        <v>133</v>
      </c>
      <c r="T389" s="464">
        <v>0</v>
      </c>
      <c r="U389" s="464">
        <v>0</v>
      </c>
      <c r="V389" s="464" t="s">
        <v>167</v>
      </c>
    </row>
    <row r="390" spans="1:22" x14ac:dyDescent="0.2">
      <c r="A390" s="406" t="s">
        <v>258</v>
      </c>
      <c r="B390" s="406" t="s">
        <v>259</v>
      </c>
      <c r="C390" s="406" t="s">
        <v>123</v>
      </c>
      <c r="D390" s="406" t="s">
        <v>301</v>
      </c>
      <c r="E390" s="406" t="s">
        <v>385</v>
      </c>
      <c r="F390" s="406">
        <v>13</v>
      </c>
      <c r="G390" s="406" t="s">
        <v>230</v>
      </c>
      <c r="H390" s="406" t="s">
        <v>166</v>
      </c>
      <c r="I390" s="406" t="s">
        <v>246</v>
      </c>
      <c r="J390" s="406" t="s">
        <v>314</v>
      </c>
      <c r="K390" s="406"/>
      <c r="L390" s="406"/>
      <c r="M390" s="406"/>
      <c r="N390" s="406"/>
      <c r="O390" s="406">
        <v>0</v>
      </c>
      <c r="P390" s="406">
        <v>0</v>
      </c>
      <c r="Q390" s="463">
        <v>13</v>
      </c>
      <c r="R390" s="464" t="s">
        <v>166</v>
      </c>
      <c r="S390" s="464" t="s">
        <v>134</v>
      </c>
      <c r="T390" s="464">
        <v>0</v>
      </c>
      <c r="U390" s="464">
        <v>0</v>
      </c>
      <c r="V390" s="464" t="s">
        <v>167</v>
      </c>
    </row>
    <row r="391" spans="1:22" x14ac:dyDescent="0.2">
      <c r="A391" s="406" t="s">
        <v>258</v>
      </c>
      <c r="B391" s="406" t="s">
        <v>259</v>
      </c>
      <c r="C391" s="406" t="s">
        <v>123</v>
      </c>
      <c r="D391" s="406" t="s">
        <v>301</v>
      </c>
      <c r="E391" s="406" t="s">
        <v>385</v>
      </c>
      <c r="F391" s="406">
        <v>13</v>
      </c>
      <c r="G391" s="406" t="s">
        <v>230</v>
      </c>
      <c r="H391" s="406" t="s">
        <v>166</v>
      </c>
      <c r="I391" s="406" t="s">
        <v>246</v>
      </c>
      <c r="J391" s="406" t="s">
        <v>307</v>
      </c>
      <c r="K391" s="406"/>
      <c r="L391" s="406"/>
      <c r="M391" s="406"/>
      <c r="N391" s="406"/>
      <c r="O391" s="406">
        <v>0</v>
      </c>
      <c r="P391" s="406">
        <v>0</v>
      </c>
      <c r="Q391" s="463">
        <v>13</v>
      </c>
      <c r="R391" s="464" t="s">
        <v>166</v>
      </c>
      <c r="S391" s="464" t="s">
        <v>135</v>
      </c>
      <c r="T391" s="464">
        <v>0</v>
      </c>
      <c r="U391" s="464">
        <v>0</v>
      </c>
      <c r="V391" s="464" t="s">
        <v>167</v>
      </c>
    </row>
    <row r="392" spans="1:22" x14ac:dyDescent="0.2">
      <c r="A392" s="406" t="s">
        <v>258</v>
      </c>
      <c r="B392" s="406" t="s">
        <v>259</v>
      </c>
      <c r="C392" s="406" t="s">
        <v>123</v>
      </c>
      <c r="D392" s="406" t="s">
        <v>302</v>
      </c>
      <c r="E392" s="406" t="s">
        <v>385</v>
      </c>
      <c r="F392" s="406">
        <v>13</v>
      </c>
      <c r="G392" s="406" t="s">
        <v>230</v>
      </c>
      <c r="H392" s="406" t="s">
        <v>166</v>
      </c>
      <c r="I392" s="406" t="s">
        <v>246</v>
      </c>
      <c r="J392" s="406" t="s">
        <v>314</v>
      </c>
      <c r="K392" s="406"/>
      <c r="L392" s="406"/>
      <c r="M392" s="406"/>
      <c r="N392" s="406"/>
      <c r="O392" s="406">
        <v>0</v>
      </c>
      <c r="P392" s="406">
        <v>0</v>
      </c>
      <c r="Q392" s="463">
        <v>13</v>
      </c>
      <c r="R392" s="464" t="s">
        <v>166</v>
      </c>
      <c r="S392" s="464" t="s">
        <v>136</v>
      </c>
      <c r="T392" s="464">
        <v>0</v>
      </c>
      <c r="U392" s="464">
        <v>0</v>
      </c>
      <c r="V392" s="464" t="s">
        <v>167</v>
      </c>
    </row>
    <row r="393" spans="1:22" x14ac:dyDescent="0.2">
      <c r="A393" s="406" t="s">
        <v>258</v>
      </c>
      <c r="B393" s="406" t="s">
        <v>259</v>
      </c>
      <c r="C393" s="406" t="s">
        <v>123</v>
      </c>
      <c r="D393" s="406" t="s">
        <v>302</v>
      </c>
      <c r="E393" s="406" t="s">
        <v>385</v>
      </c>
      <c r="F393" s="406">
        <v>13</v>
      </c>
      <c r="G393" s="406" t="s">
        <v>230</v>
      </c>
      <c r="H393" s="406" t="s">
        <v>166</v>
      </c>
      <c r="I393" s="406" t="s">
        <v>246</v>
      </c>
      <c r="J393" s="406" t="s">
        <v>307</v>
      </c>
      <c r="K393" s="406"/>
      <c r="L393" s="406"/>
      <c r="M393" s="406"/>
      <c r="N393" s="406"/>
      <c r="O393" s="406">
        <v>0</v>
      </c>
      <c r="P393" s="406">
        <v>0</v>
      </c>
      <c r="Q393" s="463">
        <v>13</v>
      </c>
      <c r="R393" s="464" t="s">
        <v>166</v>
      </c>
      <c r="S393" s="464" t="s">
        <v>137</v>
      </c>
      <c r="T393" s="464">
        <v>0</v>
      </c>
      <c r="U393" s="464">
        <v>0</v>
      </c>
      <c r="V393" s="464" t="s">
        <v>167</v>
      </c>
    </row>
    <row r="394" spans="1:22" x14ac:dyDescent="0.2">
      <c r="A394" s="406" t="s">
        <v>258</v>
      </c>
      <c r="B394" s="406" t="s">
        <v>259</v>
      </c>
      <c r="C394" s="406" t="s">
        <v>123</v>
      </c>
      <c r="D394" s="406" t="s">
        <v>303</v>
      </c>
      <c r="E394" s="406" t="s">
        <v>385</v>
      </c>
      <c r="F394" s="406">
        <v>13</v>
      </c>
      <c r="G394" s="406" t="s">
        <v>230</v>
      </c>
      <c r="H394" s="406" t="s">
        <v>166</v>
      </c>
      <c r="I394" s="406" t="s">
        <v>246</v>
      </c>
      <c r="J394" s="406" t="s">
        <v>314</v>
      </c>
      <c r="K394" s="406"/>
      <c r="L394" s="406"/>
      <c r="M394" s="406"/>
      <c r="N394" s="406"/>
      <c r="O394" s="406">
        <v>0</v>
      </c>
      <c r="P394" s="406">
        <v>0</v>
      </c>
      <c r="Q394" s="463">
        <v>13</v>
      </c>
      <c r="R394" s="464" t="s">
        <v>166</v>
      </c>
      <c r="S394" s="464" t="s">
        <v>138</v>
      </c>
      <c r="T394" s="464">
        <v>0</v>
      </c>
      <c r="U394" s="464">
        <v>0</v>
      </c>
      <c r="V394" s="464" t="s">
        <v>167</v>
      </c>
    </row>
    <row r="395" spans="1:22" x14ac:dyDescent="0.2">
      <c r="A395" s="406" t="s">
        <v>258</v>
      </c>
      <c r="B395" s="406" t="s">
        <v>259</v>
      </c>
      <c r="C395" s="406" t="s">
        <v>123</v>
      </c>
      <c r="D395" s="406" t="s">
        <v>303</v>
      </c>
      <c r="E395" s="406" t="s">
        <v>385</v>
      </c>
      <c r="F395" s="406">
        <v>13</v>
      </c>
      <c r="G395" s="406" t="s">
        <v>230</v>
      </c>
      <c r="H395" s="406" t="s">
        <v>166</v>
      </c>
      <c r="I395" s="406" t="s">
        <v>246</v>
      </c>
      <c r="J395" s="406" t="s">
        <v>307</v>
      </c>
      <c r="K395" s="406"/>
      <c r="L395" s="406"/>
      <c r="M395" s="406"/>
      <c r="N395" s="406"/>
      <c r="O395" s="406">
        <v>0</v>
      </c>
      <c r="P395" s="406">
        <v>0</v>
      </c>
      <c r="Q395" s="463">
        <v>13</v>
      </c>
      <c r="R395" s="464" t="s">
        <v>166</v>
      </c>
      <c r="S395" s="464" t="s">
        <v>139</v>
      </c>
      <c r="T395" s="464">
        <v>0</v>
      </c>
      <c r="U395" s="464">
        <v>0</v>
      </c>
      <c r="V395" s="464" t="s">
        <v>167</v>
      </c>
    </row>
    <row r="396" spans="1:22" x14ac:dyDescent="0.2">
      <c r="A396" s="406" t="s">
        <v>258</v>
      </c>
      <c r="B396" s="406" t="s">
        <v>259</v>
      </c>
      <c r="C396" s="406" t="s">
        <v>123</v>
      </c>
      <c r="D396" s="406" t="s">
        <v>304</v>
      </c>
      <c r="E396" s="406" t="s">
        <v>385</v>
      </c>
      <c r="F396" s="406">
        <v>13</v>
      </c>
      <c r="G396" s="406" t="s">
        <v>230</v>
      </c>
      <c r="H396" s="406" t="s">
        <v>166</v>
      </c>
      <c r="I396" s="406" t="s">
        <v>246</v>
      </c>
      <c r="J396" s="406" t="s">
        <v>314</v>
      </c>
      <c r="K396" s="406"/>
      <c r="L396" s="406"/>
      <c r="M396" s="406"/>
      <c r="N396" s="406"/>
      <c r="O396" s="406">
        <v>0</v>
      </c>
      <c r="P396" s="406">
        <v>0</v>
      </c>
      <c r="Q396" s="463">
        <v>13</v>
      </c>
      <c r="R396" s="464" t="s">
        <v>166</v>
      </c>
      <c r="S396" s="464" t="s">
        <v>140</v>
      </c>
      <c r="T396" s="464">
        <v>0</v>
      </c>
      <c r="U396" s="464">
        <v>0</v>
      </c>
      <c r="V396" s="464" t="s">
        <v>167</v>
      </c>
    </row>
    <row r="397" spans="1:22" x14ac:dyDescent="0.2">
      <c r="A397" s="406" t="s">
        <v>258</v>
      </c>
      <c r="B397" s="406" t="s">
        <v>259</v>
      </c>
      <c r="C397" s="406" t="s">
        <v>123</v>
      </c>
      <c r="D397" s="406" t="s">
        <v>304</v>
      </c>
      <c r="E397" s="406" t="s">
        <v>385</v>
      </c>
      <c r="F397" s="406">
        <v>13</v>
      </c>
      <c r="G397" s="406" t="s">
        <v>230</v>
      </c>
      <c r="H397" s="406" t="s">
        <v>166</v>
      </c>
      <c r="I397" s="406" t="s">
        <v>246</v>
      </c>
      <c r="J397" s="406" t="s">
        <v>307</v>
      </c>
      <c r="K397" s="406"/>
      <c r="L397" s="406"/>
      <c r="M397" s="406"/>
      <c r="N397" s="406"/>
      <c r="O397" s="406">
        <v>0</v>
      </c>
      <c r="P397" s="406">
        <v>0</v>
      </c>
      <c r="Q397" s="463">
        <v>13</v>
      </c>
      <c r="R397" s="464" t="s">
        <v>166</v>
      </c>
      <c r="S397" s="464" t="s">
        <v>141</v>
      </c>
      <c r="T397" s="464">
        <v>0</v>
      </c>
      <c r="U397" s="464">
        <v>0</v>
      </c>
      <c r="V397" s="464" t="s">
        <v>167</v>
      </c>
    </row>
    <row r="398" spans="1:22" x14ac:dyDescent="0.2">
      <c r="A398" s="406" t="s">
        <v>258</v>
      </c>
      <c r="B398" s="406" t="s">
        <v>259</v>
      </c>
      <c r="C398" s="406" t="s">
        <v>123</v>
      </c>
      <c r="D398" s="406" t="s">
        <v>73</v>
      </c>
      <c r="E398" s="406" t="s">
        <v>385</v>
      </c>
      <c r="F398" s="406">
        <v>14</v>
      </c>
      <c r="G398" s="406" t="s">
        <v>230</v>
      </c>
      <c r="H398" s="406" t="s">
        <v>168</v>
      </c>
      <c r="I398" s="406" t="s">
        <v>246</v>
      </c>
      <c r="J398" s="406" t="s">
        <v>314</v>
      </c>
      <c r="K398" s="406"/>
      <c r="L398" s="406"/>
      <c r="M398" s="406"/>
      <c r="N398" s="406"/>
      <c r="O398" s="406">
        <v>0</v>
      </c>
      <c r="P398" s="406">
        <v>0.7</v>
      </c>
      <c r="Q398" s="463">
        <v>14</v>
      </c>
      <c r="R398" s="464" t="s">
        <v>168</v>
      </c>
      <c r="S398" s="464" t="s">
        <v>132</v>
      </c>
      <c r="T398" s="464">
        <v>0</v>
      </c>
      <c r="U398" s="464">
        <v>0.7</v>
      </c>
      <c r="V398" s="464" t="s">
        <v>169</v>
      </c>
    </row>
    <row r="399" spans="1:22" x14ac:dyDescent="0.2">
      <c r="A399" s="406" t="s">
        <v>258</v>
      </c>
      <c r="B399" s="406" t="s">
        <v>259</v>
      </c>
      <c r="C399" s="406" t="s">
        <v>123</v>
      </c>
      <c r="D399" s="406" t="s">
        <v>73</v>
      </c>
      <c r="E399" s="406" t="s">
        <v>385</v>
      </c>
      <c r="F399" s="406">
        <v>14</v>
      </c>
      <c r="G399" s="406" t="s">
        <v>230</v>
      </c>
      <c r="H399" s="406" t="s">
        <v>168</v>
      </c>
      <c r="I399" s="406" t="s">
        <v>246</v>
      </c>
      <c r="J399" s="406" t="s">
        <v>307</v>
      </c>
      <c r="K399" s="406"/>
      <c r="L399" s="406"/>
      <c r="M399" s="406"/>
      <c r="N399" s="406"/>
      <c r="O399" s="406">
        <v>0</v>
      </c>
      <c r="P399" s="406">
        <v>0</v>
      </c>
      <c r="Q399" s="463">
        <v>14</v>
      </c>
      <c r="R399" s="464" t="s">
        <v>168</v>
      </c>
      <c r="S399" s="464" t="s">
        <v>133</v>
      </c>
      <c r="T399" s="464">
        <v>0</v>
      </c>
      <c r="U399" s="464">
        <v>0</v>
      </c>
      <c r="V399" s="464" t="s">
        <v>169</v>
      </c>
    </row>
    <row r="400" spans="1:22" x14ac:dyDescent="0.2">
      <c r="A400" s="406" t="s">
        <v>258</v>
      </c>
      <c r="B400" s="406" t="s">
        <v>259</v>
      </c>
      <c r="C400" s="406" t="s">
        <v>123</v>
      </c>
      <c r="D400" s="406" t="s">
        <v>301</v>
      </c>
      <c r="E400" s="406" t="s">
        <v>385</v>
      </c>
      <c r="F400" s="406">
        <v>14</v>
      </c>
      <c r="G400" s="406" t="s">
        <v>230</v>
      </c>
      <c r="H400" s="406" t="s">
        <v>168</v>
      </c>
      <c r="I400" s="406" t="s">
        <v>246</v>
      </c>
      <c r="J400" s="406" t="s">
        <v>314</v>
      </c>
      <c r="K400" s="406"/>
      <c r="L400" s="406"/>
      <c r="M400" s="406"/>
      <c r="N400" s="406"/>
      <c r="O400" s="406">
        <v>0</v>
      </c>
      <c r="P400" s="406">
        <v>0.2</v>
      </c>
      <c r="Q400" s="463">
        <v>14</v>
      </c>
      <c r="R400" s="464" t="s">
        <v>168</v>
      </c>
      <c r="S400" s="464" t="s">
        <v>134</v>
      </c>
      <c r="T400" s="464">
        <v>0</v>
      </c>
      <c r="U400" s="464">
        <v>0.2</v>
      </c>
      <c r="V400" s="464" t="s">
        <v>169</v>
      </c>
    </row>
    <row r="401" spans="1:22" x14ac:dyDescent="0.2">
      <c r="A401" s="406" t="s">
        <v>258</v>
      </c>
      <c r="B401" s="406" t="s">
        <v>259</v>
      </c>
      <c r="C401" s="406" t="s">
        <v>123</v>
      </c>
      <c r="D401" s="406" t="s">
        <v>301</v>
      </c>
      <c r="E401" s="406" t="s">
        <v>385</v>
      </c>
      <c r="F401" s="406">
        <v>14</v>
      </c>
      <c r="G401" s="406" t="s">
        <v>230</v>
      </c>
      <c r="H401" s="406" t="s">
        <v>168</v>
      </c>
      <c r="I401" s="406" t="s">
        <v>246</v>
      </c>
      <c r="J401" s="406" t="s">
        <v>307</v>
      </c>
      <c r="K401" s="406"/>
      <c r="L401" s="406"/>
      <c r="M401" s="406"/>
      <c r="N401" s="406"/>
      <c r="O401" s="406">
        <v>0</v>
      </c>
      <c r="P401" s="406">
        <v>0</v>
      </c>
      <c r="Q401" s="463">
        <v>14</v>
      </c>
      <c r="R401" s="464" t="s">
        <v>168</v>
      </c>
      <c r="S401" s="464" t="s">
        <v>135</v>
      </c>
      <c r="T401" s="464">
        <v>0</v>
      </c>
      <c r="U401" s="464">
        <v>0</v>
      </c>
      <c r="V401" s="464" t="s">
        <v>169</v>
      </c>
    </row>
    <row r="402" spans="1:22" x14ac:dyDescent="0.2">
      <c r="A402" s="406" t="s">
        <v>258</v>
      </c>
      <c r="B402" s="406" t="s">
        <v>259</v>
      </c>
      <c r="C402" s="406" t="s">
        <v>123</v>
      </c>
      <c r="D402" s="406" t="s">
        <v>302</v>
      </c>
      <c r="E402" s="406" t="s">
        <v>385</v>
      </c>
      <c r="F402" s="406">
        <v>14</v>
      </c>
      <c r="G402" s="406" t="s">
        <v>230</v>
      </c>
      <c r="H402" s="406" t="s">
        <v>168</v>
      </c>
      <c r="I402" s="406" t="s">
        <v>246</v>
      </c>
      <c r="J402" s="406" t="s">
        <v>314</v>
      </c>
      <c r="K402" s="406"/>
      <c r="L402" s="406"/>
      <c r="M402" s="406"/>
      <c r="N402" s="406"/>
      <c r="O402" s="406">
        <v>0</v>
      </c>
      <c r="P402" s="406">
        <v>0.2</v>
      </c>
      <c r="Q402" s="463">
        <v>14</v>
      </c>
      <c r="R402" s="464" t="s">
        <v>168</v>
      </c>
      <c r="S402" s="464" t="s">
        <v>136</v>
      </c>
      <c r="T402" s="464">
        <v>0</v>
      </c>
      <c r="U402" s="464">
        <v>0.2</v>
      </c>
      <c r="V402" s="464" t="s">
        <v>169</v>
      </c>
    </row>
    <row r="403" spans="1:22" x14ac:dyDescent="0.2">
      <c r="A403" s="406" t="s">
        <v>258</v>
      </c>
      <c r="B403" s="406" t="s">
        <v>259</v>
      </c>
      <c r="C403" s="406" t="s">
        <v>123</v>
      </c>
      <c r="D403" s="406" t="s">
        <v>302</v>
      </c>
      <c r="E403" s="406" t="s">
        <v>385</v>
      </c>
      <c r="F403" s="406">
        <v>14</v>
      </c>
      <c r="G403" s="406" t="s">
        <v>230</v>
      </c>
      <c r="H403" s="406" t="s">
        <v>168</v>
      </c>
      <c r="I403" s="406" t="s">
        <v>246</v>
      </c>
      <c r="J403" s="406" t="s">
        <v>307</v>
      </c>
      <c r="K403" s="406"/>
      <c r="L403" s="406"/>
      <c r="M403" s="406"/>
      <c r="N403" s="406"/>
      <c r="O403" s="406">
        <v>0</v>
      </c>
      <c r="P403" s="406">
        <v>0</v>
      </c>
      <c r="Q403" s="463">
        <v>14</v>
      </c>
      <c r="R403" s="464" t="s">
        <v>168</v>
      </c>
      <c r="S403" s="464" t="s">
        <v>137</v>
      </c>
      <c r="T403" s="464">
        <v>0</v>
      </c>
      <c r="U403" s="464">
        <v>0</v>
      </c>
      <c r="V403" s="464" t="s">
        <v>169</v>
      </c>
    </row>
    <row r="404" spans="1:22" x14ac:dyDescent="0.2">
      <c r="A404" s="406" t="s">
        <v>258</v>
      </c>
      <c r="B404" s="406" t="s">
        <v>259</v>
      </c>
      <c r="C404" s="406" t="s">
        <v>123</v>
      </c>
      <c r="D404" s="406" t="s">
        <v>303</v>
      </c>
      <c r="E404" s="406" t="s">
        <v>385</v>
      </c>
      <c r="F404" s="406">
        <v>14</v>
      </c>
      <c r="G404" s="406" t="s">
        <v>230</v>
      </c>
      <c r="H404" s="406" t="s">
        <v>168</v>
      </c>
      <c r="I404" s="406" t="s">
        <v>246</v>
      </c>
      <c r="J404" s="406" t="s">
        <v>314</v>
      </c>
      <c r="K404" s="406"/>
      <c r="L404" s="406"/>
      <c r="M404" s="406"/>
      <c r="N404" s="406"/>
      <c r="O404" s="406">
        <v>0</v>
      </c>
      <c r="P404" s="406">
        <v>0.2</v>
      </c>
      <c r="Q404" s="463">
        <v>14</v>
      </c>
      <c r="R404" s="464" t="s">
        <v>168</v>
      </c>
      <c r="S404" s="464" t="s">
        <v>138</v>
      </c>
      <c r="T404" s="464">
        <v>0</v>
      </c>
      <c r="U404" s="464">
        <v>0.2</v>
      </c>
      <c r="V404" s="464" t="s">
        <v>169</v>
      </c>
    </row>
    <row r="405" spans="1:22" x14ac:dyDescent="0.2">
      <c r="A405" s="406" t="s">
        <v>258</v>
      </c>
      <c r="B405" s="406" t="s">
        <v>259</v>
      </c>
      <c r="C405" s="406" t="s">
        <v>123</v>
      </c>
      <c r="D405" s="406" t="s">
        <v>303</v>
      </c>
      <c r="E405" s="406" t="s">
        <v>385</v>
      </c>
      <c r="F405" s="406">
        <v>14</v>
      </c>
      <c r="G405" s="406" t="s">
        <v>230</v>
      </c>
      <c r="H405" s="406" t="s">
        <v>168</v>
      </c>
      <c r="I405" s="406" t="s">
        <v>246</v>
      </c>
      <c r="J405" s="406" t="s">
        <v>307</v>
      </c>
      <c r="K405" s="406"/>
      <c r="L405" s="406"/>
      <c r="M405" s="406"/>
      <c r="N405" s="406"/>
      <c r="O405" s="406">
        <v>0</v>
      </c>
      <c r="P405" s="406">
        <v>0</v>
      </c>
      <c r="Q405" s="463">
        <v>14</v>
      </c>
      <c r="R405" s="464" t="s">
        <v>168</v>
      </c>
      <c r="S405" s="464" t="s">
        <v>139</v>
      </c>
      <c r="T405" s="464">
        <v>0</v>
      </c>
      <c r="U405" s="464">
        <v>0</v>
      </c>
      <c r="V405" s="464" t="s">
        <v>169</v>
      </c>
    </row>
    <row r="406" spans="1:22" x14ac:dyDescent="0.2">
      <c r="A406" s="406" t="s">
        <v>258</v>
      </c>
      <c r="B406" s="406" t="s">
        <v>259</v>
      </c>
      <c r="C406" s="406" t="s">
        <v>123</v>
      </c>
      <c r="D406" s="406" t="s">
        <v>304</v>
      </c>
      <c r="E406" s="406" t="s">
        <v>385</v>
      </c>
      <c r="F406" s="406">
        <v>14</v>
      </c>
      <c r="G406" s="406" t="s">
        <v>230</v>
      </c>
      <c r="H406" s="406" t="s">
        <v>168</v>
      </c>
      <c r="I406" s="406" t="s">
        <v>246</v>
      </c>
      <c r="J406" s="406" t="s">
        <v>314</v>
      </c>
      <c r="K406" s="406"/>
      <c r="L406" s="406"/>
      <c r="M406" s="406"/>
      <c r="N406" s="406"/>
      <c r="O406" s="406">
        <v>0</v>
      </c>
      <c r="P406" s="406">
        <v>0.2</v>
      </c>
      <c r="Q406" s="463">
        <v>14</v>
      </c>
      <c r="R406" s="464" t="s">
        <v>168</v>
      </c>
      <c r="S406" s="464" t="s">
        <v>140</v>
      </c>
      <c r="T406" s="464">
        <v>0</v>
      </c>
      <c r="U406" s="464">
        <v>0.2</v>
      </c>
      <c r="V406" s="464" t="s">
        <v>169</v>
      </c>
    </row>
    <row r="407" spans="1:22" x14ac:dyDescent="0.2">
      <c r="A407" s="406" t="s">
        <v>258</v>
      </c>
      <c r="B407" s="406" t="s">
        <v>259</v>
      </c>
      <c r="C407" s="406" t="s">
        <v>123</v>
      </c>
      <c r="D407" s="406" t="s">
        <v>304</v>
      </c>
      <c r="E407" s="406" t="s">
        <v>385</v>
      </c>
      <c r="F407" s="406">
        <v>14</v>
      </c>
      <c r="G407" s="406" t="s">
        <v>230</v>
      </c>
      <c r="H407" s="406" t="s">
        <v>168</v>
      </c>
      <c r="I407" s="406" t="s">
        <v>246</v>
      </c>
      <c r="J407" s="406" t="s">
        <v>307</v>
      </c>
      <c r="K407" s="406"/>
      <c r="L407" s="406"/>
      <c r="M407" s="406"/>
      <c r="N407" s="406"/>
      <c r="O407" s="406">
        <v>0</v>
      </c>
      <c r="P407" s="406">
        <v>0</v>
      </c>
      <c r="Q407" s="463">
        <v>14</v>
      </c>
      <c r="R407" s="464" t="s">
        <v>168</v>
      </c>
      <c r="S407" s="464" t="s">
        <v>141</v>
      </c>
      <c r="T407" s="464">
        <v>0</v>
      </c>
      <c r="U407" s="464">
        <v>0</v>
      </c>
      <c r="V407" s="464" t="s">
        <v>169</v>
      </c>
    </row>
    <row r="408" spans="1:22" x14ac:dyDescent="0.2">
      <c r="A408" s="406" t="s">
        <v>258</v>
      </c>
      <c r="B408" s="406" t="s">
        <v>259</v>
      </c>
      <c r="C408" s="406" t="s">
        <v>123</v>
      </c>
      <c r="D408" s="406" t="s">
        <v>73</v>
      </c>
      <c r="E408" s="406" t="s">
        <v>385</v>
      </c>
      <c r="F408" s="406">
        <v>15</v>
      </c>
      <c r="G408" s="406" t="s">
        <v>230</v>
      </c>
      <c r="H408" s="406" t="s">
        <v>170</v>
      </c>
      <c r="I408" s="406" t="s">
        <v>246</v>
      </c>
      <c r="J408" s="406" t="s">
        <v>314</v>
      </c>
      <c r="K408" s="406"/>
      <c r="L408" s="406"/>
      <c r="M408" s="406"/>
      <c r="N408" s="406"/>
      <c r="O408" s="406">
        <v>0</v>
      </c>
      <c r="P408" s="406">
        <v>1</v>
      </c>
      <c r="Q408" s="463">
        <v>15</v>
      </c>
      <c r="R408" s="464" t="s">
        <v>170</v>
      </c>
      <c r="S408" s="464" t="s">
        <v>132</v>
      </c>
      <c r="T408" s="464">
        <v>0</v>
      </c>
      <c r="U408" s="464">
        <v>1</v>
      </c>
      <c r="V408" s="464" t="s">
        <v>171</v>
      </c>
    </row>
    <row r="409" spans="1:22" x14ac:dyDescent="0.2">
      <c r="A409" s="406" t="s">
        <v>258</v>
      </c>
      <c r="B409" s="406" t="s">
        <v>259</v>
      </c>
      <c r="C409" s="406" t="s">
        <v>123</v>
      </c>
      <c r="D409" s="406" t="s">
        <v>73</v>
      </c>
      <c r="E409" s="406" t="s">
        <v>385</v>
      </c>
      <c r="F409" s="406">
        <v>15</v>
      </c>
      <c r="G409" s="406" t="s">
        <v>230</v>
      </c>
      <c r="H409" s="406" t="s">
        <v>170</v>
      </c>
      <c r="I409" s="406" t="s">
        <v>246</v>
      </c>
      <c r="J409" s="406" t="s">
        <v>307</v>
      </c>
      <c r="K409" s="406"/>
      <c r="L409" s="406"/>
      <c r="M409" s="406"/>
      <c r="N409" s="406"/>
      <c r="O409" s="406">
        <v>0</v>
      </c>
      <c r="P409" s="406">
        <v>0</v>
      </c>
      <c r="Q409" s="463">
        <v>15</v>
      </c>
      <c r="R409" s="464" t="s">
        <v>170</v>
      </c>
      <c r="S409" s="464" t="s">
        <v>133</v>
      </c>
      <c r="T409" s="464">
        <v>0</v>
      </c>
      <c r="U409" s="464">
        <v>0</v>
      </c>
      <c r="V409" s="464" t="s">
        <v>171</v>
      </c>
    </row>
    <row r="410" spans="1:22" x14ac:dyDescent="0.2">
      <c r="A410" s="406" t="s">
        <v>258</v>
      </c>
      <c r="B410" s="406" t="s">
        <v>259</v>
      </c>
      <c r="C410" s="406" t="s">
        <v>123</v>
      </c>
      <c r="D410" s="406" t="s">
        <v>301</v>
      </c>
      <c r="E410" s="406" t="s">
        <v>385</v>
      </c>
      <c r="F410" s="406">
        <v>15</v>
      </c>
      <c r="G410" s="406" t="s">
        <v>230</v>
      </c>
      <c r="H410" s="406" t="s">
        <v>170</v>
      </c>
      <c r="I410" s="406" t="s">
        <v>246</v>
      </c>
      <c r="J410" s="406" t="s">
        <v>314</v>
      </c>
      <c r="K410" s="406"/>
      <c r="L410" s="406"/>
      <c r="M410" s="406"/>
      <c r="N410" s="406"/>
      <c r="O410" s="406">
        <v>0</v>
      </c>
      <c r="P410" s="406">
        <v>1</v>
      </c>
      <c r="Q410" s="463">
        <v>15</v>
      </c>
      <c r="R410" s="464" t="s">
        <v>170</v>
      </c>
      <c r="S410" s="464" t="s">
        <v>134</v>
      </c>
      <c r="T410" s="464">
        <v>0</v>
      </c>
      <c r="U410" s="464">
        <v>1</v>
      </c>
      <c r="V410" s="464" t="s">
        <v>171</v>
      </c>
    </row>
    <row r="411" spans="1:22" x14ac:dyDescent="0.2">
      <c r="A411" s="406" t="s">
        <v>258</v>
      </c>
      <c r="B411" s="406" t="s">
        <v>259</v>
      </c>
      <c r="C411" s="406" t="s">
        <v>123</v>
      </c>
      <c r="D411" s="406" t="s">
        <v>301</v>
      </c>
      <c r="E411" s="406" t="s">
        <v>385</v>
      </c>
      <c r="F411" s="406">
        <v>15</v>
      </c>
      <c r="G411" s="406" t="s">
        <v>230</v>
      </c>
      <c r="H411" s="406" t="s">
        <v>170</v>
      </c>
      <c r="I411" s="406" t="s">
        <v>246</v>
      </c>
      <c r="J411" s="406" t="s">
        <v>307</v>
      </c>
      <c r="K411" s="406"/>
      <c r="L411" s="406"/>
      <c r="M411" s="406"/>
      <c r="N411" s="406"/>
      <c r="O411" s="406">
        <v>0</v>
      </c>
      <c r="P411" s="406">
        <v>0</v>
      </c>
      <c r="Q411" s="463">
        <v>15</v>
      </c>
      <c r="R411" s="464" t="s">
        <v>170</v>
      </c>
      <c r="S411" s="464" t="s">
        <v>135</v>
      </c>
      <c r="T411" s="464">
        <v>0</v>
      </c>
      <c r="U411" s="464">
        <v>0</v>
      </c>
      <c r="V411" s="464" t="s">
        <v>171</v>
      </c>
    </row>
    <row r="412" spans="1:22" x14ac:dyDescent="0.2">
      <c r="A412" s="406" t="s">
        <v>258</v>
      </c>
      <c r="B412" s="406" t="s">
        <v>259</v>
      </c>
      <c r="C412" s="406" t="s">
        <v>123</v>
      </c>
      <c r="D412" s="406" t="s">
        <v>302</v>
      </c>
      <c r="E412" s="406" t="s">
        <v>385</v>
      </c>
      <c r="F412" s="406">
        <v>15</v>
      </c>
      <c r="G412" s="406" t="s">
        <v>230</v>
      </c>
      <c r="H412" s="406" t="s">
        <v>170</v>
      </c>
      <c r="I412" s="406" t="s">
        <v>246</v>
      </c>
      <c r="J412" s="406" t="s">
        <v>314</v>
      </c>
      <c r="K412" s="406"/>
      <c r="L412" s="406"/>
      <c r="M412" s="406"/>
      <c r="N412" s="406"/>
      <c r="O412" s="406">
        <v>0</v>
      </c>
      <c r="P412" s="406">
        <v>1</v>
      </c>
      <c r="Q412" s="463">
        <v>15</v>
      </c>
      <c r="R412" s="464" t="s">
        <v>170</v>
      </c>
      <c r="S412" s="464" t="s">
        <v>136</v>
      </c>
      <c r="T412" s="464">
        <v>0</v>
      </c>
      <c r="U412" s="464">
        <v>1</v>
      </c>
      <c r="V412" s="464" t="s">
        <v>171</v>
      </c>
    </row>
    <row r="413" spans="1:22" x14ac:dyDescent="0.2">
      <c r="A413" s="406" t="s">
        <v>258</v>
      </c>
      <c r="B413" s="406" t="s">
        <v>259</v>
      </c>
      <c r="C413" s="406" t="s">
        <v>123</v>
      </c>
      <c r="D413" s="406" t="s">
        <v>302</v>
      </c>
      <c r="E413" s="406" t="s">
        <v>385</v>
      </c>
      <c r="F413" s="406">
        <v>15</v>
      </c>
      <c r="G413" s="406" t="s">
        <v>230</v>
      </c>
      <c r="H413" s="406" t="s">
        <v>170</v>
      </c>
      <c r="I413" s="406" t="s">
        <v>246</v>
      </c>
      <c r="J413" s="406" t="s">
        <v>307</v>
      </c>
      <c r="K413" s="406"/>
      <c r="L413" s="406"/>
      <c r="M413" s="406"/>
      <c r="N413" s="406"/>
      <c r="O413" s="406">
        <v>0</v>
      </c>
      <c r="P413" s="406">
        <v>0</v>
      </c>
      <c r="Q413" s="463">
        <v>15</v>
      </c>
      <c r="R413" s="464" t="s">
        <v>170</v>
      </c>
      <c r="S413" s="464" t="s">
        <v>137</v>
      </c>
      <c r="T413" s="464">
        <v>0</v>
      </c>
      <c r="U413" s="464">
        <v>0</v>
      </c>
      <c r="V413" s="464" t="s">
        <v>171</v>
      </c>
    </row>
    <row r="414" spans="1:22" x14ac:dyDescent="0.2">
      <c r="A414" s="406" t="s">
        <v>258</v>
      </c>
      <c r="B414" s="406" t="s">
        <v>259</v>
      </c>
      <c r="C414" s="406" t="s">
        <v>123</v>
      </c>
      <c r="D414" s="406" t="s">
        <v>303</v>
      </c>
      <c r="E414" s="406" t="s">
        <v>385</v>
      </c>
      <c r="F414" s="406">
        <v>15</v>
      </c>
      <c r="G414" s="406" t="s">
        <v>230</v>
      </c>
      <c r="H414" s="406" t="s">
        <v>170</v>
      </c>
      <c r="I414" s="406" t="s">
        <v>246</v>
      </c>
      <c r="J414" s="406" t="s">
        <v>314</v>
      </c>
      <c r="K414" s="406"/>
      <c r="L414" s="406"/>
      <c r="M414" s="406"/>
      <c r="N414" s="406"/>
      <c r="O414" s="406">
        <v>0</v>
      </c>
      <c r="P414" s="406">
        <v>1</v>
      </c>
      <c r="Q414" s="463">
        <v>15</v>
      </c>
      <c r="R414" s="464" t="s">
        <v>170</v>
      </c>
      <c r="S414" s="464" t="s">
        <v>138</v>
      </c>
      <c r="T414" s="464">
        <v>0</v>
      </c>
      <c r="U414" s="464">
        <v>1</v>
      </c>
      <c r="V414" s="464" t="s">
        <v>171</v>
      </c>
    </row>
    <row r="415" spans="1:22" x14ac:dyDescent="0.2">
      <c r="A415" s="406" t="s">
        <v>258</v>
      </c>
      <c r="B415" s="406" t="s">
        <v>259</v>
      </c>
      <c r="C415" s="406" t="s">
        <v>123</v>
      </c>
      <c r="D415" s="406" t="s">
        <v>303</v>
      </c>
      <c r="E415" s="406" t="s">
        <v>385</v>
      </c>
      <c r="F415" s="406">
        <v>15</v>
      </c>
      <c r="G415" s="406" t="s">
        <v>230</v>
      </c>
      <c r="H415" s="406" t="s">
        <v>170</v>
      </c>
      <c r="I415" s="406" t="s">
        <v>246</v>
      </c>
      <c r="J415" s="406" t="s">
        <v>307</v>
      </c>
      <c r="K415" s="406"/>
      <c r="L415" s="406"/>
      <c r="M415" s="406"/>
      <c r="N415" s="406"/>
      <c r="O415" s="406">
        <v>0</v>
      </c>
      <c r="P415" s="406">
        <v>0</v>
      </c>
      <c r="Q415" s="463">
        <v>15</v>
      </c>
      <c r="R415" s="464" t="s">
        <v>170</v>
      </c>
      <c r="S415" s="464" t="s">
        <v>139</v>
      </c>
      <c r="T415" s="464">
        <v>0</v>
      </c>
      <c r="U415" s="464">
        <v>0</v>
      </c>
      <c r="V415" s="464" t="s">
        <v>171</v>
      </c>
    </row>
    <row r="416" spans="1:22" x14ac:dyDescent="0.2">
      <c r="A416" s="406" t="s">
        <v>258</v>
      </c>
      <c r="B416" s="406" t="s">
        <v>259</v>
      </c>
      <c r="C416" s="406" t="s">
        <v>123</v>
      </c>
      <c r="D416" s="406" t="s">
        <v>304</v>
      </c>
      <c r="E416" s="406" t="s">
        <v>385</v>
      </c>
      <c r="F416" s="406">
        <v>15</v>
      </c>
      <c r="G416" s="406" t="s">
        <v>230</v>
      </c>
      <c r="H416" s="406" t="s">
        <v>170</v>
      </c>
      <c r="I416" s="406" t="s">
        <v>246</v>
      </c>
      <c r="J416" s="406" t="s">
        <v>314</v>
      </c>
      <c r="K416" s="406"/>
      <c r="L416" s="406"/>
      <c r="M416" s="406"/>
      <c r="N416" s="406"/>
      <c r="O416" s="406">
        <v>0</v>
      </c>
      <c r="P416" s="406">
        <v>1</v>
      </c>
      <c r="Q416" s="463">
        <v>15</v>
      </c>
      <c r="R416" s="464" t="s">
        <v>170</v>
      </c>
      <c r="S416" s="464" t="s">
        <v>140</v>
      </c>
      <c r="T416" s="464">
        <v>0</v>
      </c>
      <c r="U416" s="464">
        <v>1</v>
      </c>
      <c r="V416" s="464" t="s">
        <v>171</v>
      </c>
    </row>
    <row r="417" spans="1:22" x14ac:dyDescent="0.2">
      <c r="A417" s="406" t="s">
        <v>258</v>
      </c>
      <c r="B417" s="406" t="s">
        <v>259</v>
      </c>
      <c r="C417" s="406" t="s">
        <v>123</v>
      </c>
      <c r="D417" s="406" t="s">
        <v>304</v>
      </c>
      <c r="E417" s="406" t="s">
        <v>385</v>
      </c>
      <c r="F417" s="406">
        <v>15</v>
      </c>
      <c r="G417" s="406" t="s">
        <v>230</v>
      </c>
      <c r="H417" s="406" t="s">
        <v>170</v>
      </c>
      <c r="I417" s="406" t="s">
        <v>246</v>
      </c>
      <c r="J417" s="406" t="s">
        <v>307</v>
      </c>
      <c r="K417" s="406"/>
      <c r="L417" s="406"/>
      <c r="M417" s="406"/>
      <c r="N417" s="406"/>
      <c r="O417" s="406">
        <v>0</v>
      </c>
      <c r="P417" s="406">
        <v>0</v>
      </c>
      <c r="Q417" s="463">
        <v>15</v>
      </c>
      <c r="R417" s="464" t="s">
        <v>170</v>
      </c>
      <c r="S417" s="464" t="s">
        <v>141</v>
      </c>
      <c r="T417" s="464">
        <v>0</v>
      </c>
      <c r="U417" s="464">
        <v>0</v>
      </c>
      <c r="V417" s="464" t="s">
        <v>171</v>
      </c>
    </row>
    <row r="418" spans="1:22" x14ac:dyDescent="0.2">
      <c r="A418" s="406" t="s">
        <v>258</v>
      </c>
      <c r="B418" s="406" t="s">
        <v>259</v>
      </c>
      <c r="C418" s="406" t="s">
        <v>123</v>
      </c>
      <c r="D418" s="406" t="s">
        <v>73</v>
      </c>
      <c r="E418" s="406" t="s">
        <v>385</v>
      </c>
      <c r="F418" s="406">
        <v>16</v>
      </c>
      <c r="G418" s="406" t="s">
        <v>230</v>
      </c>
      <c r="H418" s="406" t="s">
        <v>121</v>
      </c>
      <c r="I418" s="406" t="s">
        <v>246</v>
      </c>
      <c r="J418" s="406" t="s">
        <v>314</v>
      </c>
      <c r="K418" s="406"/>
      <c r="L418" s="406"/>
      <c r="M418" s="406"/>
      <c r="N418" s="406"/>
      <c r="O418" s="406">
        <v>0</v>
      </c>
      <c r="P418" s="406">
        <v>1</v>
      </c>
      <c r="Q418" s="463">
        <v>16</v>
      </c>
      <c r="R418" s="464" t="s">
        <v>121</v>
      </c>
      <c r="S418" s="464" t="s">
        <v>132</v>
      </c>
      <c r="T418" s="464">
        <v>0</v>
      </c>
      <c r="U418" s="464">
        <v>1</v>
      </c>
      <c r="V418" s="464" t="s">
        <v>440</v>
      </c>
    </row>
    <row r="419" spans="1:22" x14ac:dyDescent="0.2">
      <c r="A419" s="406" t="s">
        <v>258</v>
      </c>
      <c r="B419" s="406" t="s">
        <v>259</v>
      </c>
      <c r="C419" s="406" t="s">
        <v>123</v>
      </c>
      <c r="D419" s="406" t="s">
        <v>73</v>
      </c>
      <c r="E419" s="406" t="s">
        <v>385</v>
      </c>
      <c r="F419" s="406">
        <v>16</v>
      </c>
      <c r="G419" s="406" t="s">
        <v>230</v>
      </c>
      <c r="H419" s="406" t="s">
        <v>121</v>
      </c>
      <c r="I419" s="406" t="s">
        <v>246</v>
      </c>
      <c r="J419" s="406" t="s">
        <v>307</v>
      </c>
      <c r="K419" s="406"/>
      <c r="L419" s="406"/>
      <c r="M419" s="406"/>
      <c r="N419" s="406"/>
      <c r="O419" s="406">
        <v>0</v>
      </c>
      <c r="P419" s="406">
        <v>0</v>
      </c>
      <c r="Q419" s="463">
        <v>16</v>
      </c>
      <c r="R419" s="464" t="s">
        <v>121</v>
      </c>
      <c r="S419" s="464" t="s">
        <v>133</v>
      </c>
      <c r="T419" s="464">
        <v>0</v>
      </c>
      <c r="U419" s="464">
        <v>0</v>
      </c>
      <c r="V419" s="464" t="s">
        <v>440</v>
      </c>
    </row>
    <row r="420" spans="1:22" x14ac:dyDescent="0.2">
      <c r="A420" s="406" t="s">
        <v>258</v>
      </c>
      <c r="B420" s="406" t="s">
        <v>259</v>
      </c>
      <c r="C420" s="406" t="s">
        <v>123</v>
      </c>
      <c r="D420" s="406" t="s">
        <v>301</v>
      </c>
      <c r="E420" s="406" t="s">
        <v>385</v>
      </c>
      <c r="F420" s="406">
        <v>16</v>
      </c>
      <c r="G420" s="406" t="s">
        <v>230</v>
      </c>
      <c r="H420" s="406" t="s">
        <v>121</v>
      </c>
      <c r="I420" s="406" t="s">
        <v>246</v>
      </c>
      <c r="J420" s="406" t="s">
        <v>314</v>
      </c>
      <c r="K420" s="406"/>
      <c r="L420" s="406"/>
      <c r="M420" s="406"/>
      <c r="N420" s="406"/>
      <c r="O420" s="406">
        <v>0</v>
      </c>
      <c r="P420" s="406">
        <v>1</v>
      </c>
      <c r="Q420" s="463">
        <v>16</v>
      </c>
      <c r="R420" s="464" t="s">
        <v>121</v>
      </c>
      <c r="S420" s="464" t="s">
        <v>134</v>
      </c>
      <c r="T420" s="464">
        <v>0</v>
      </c>
      <c r="U420" s="464">
        <v>1</v>
      </c>
      <c r="V420" s="464" t="s">
        <v>440</v>
      </c>
    </row>
    <row r="421" spans="1:22" x14ac:dyDescent="0.2">
      <c r="A421" s="406" t="s">
        <v>258</v>
      </c>
      <c r="B421" s="406" t="s">
        <v>259</v>
      </c>
      <c r="C421" s="406" t="s">
        <v>123</v>
      </c>
      <c r="D421" s="406" t="s">
        <v>301</v>
      </c>
      <c r="E421" s="406" t="s">
        <v>385</v>
      </c>
      <c r="F421" s="406">
        <v>16</v>
      </c>
      <c r="G421" s="406" t="s">
        <v>230</v>
      </c>
      <c r="H421" s="406" t="s">
        <v>121</v>
      </c>
      <c r="I421" s="406" t="s">
        <v>246</v>
      </c>
      <c r="J421" s="406" t="s">
        <v>307</v>
      </c>
      <c r="K421" s="406"/>
      <c r="L421" s="406"/>
      <c r="M421" s="406"/>
      <c r="N421" s="406"/>
      <c r="O421" s="406">
        <v>0</v>
      </c>
      <c r="P421" s="406">
        <v>0</v>
      </c>
      <c r="Q421" s="463">
        <v>16</v>
      </c>
      <c r="R421" s="464" t="s">
        <v>121</v>
      </c>
      <c r="S421" s="464" t="s">
        <v>135</v>
      </c>
      <c r="T421" s="464">
        <v>0</v>
      </c>
      <c r="U421" s="464">
        <v>0</v>
      </c>
      <c r="V421" s="464" t="s">
        <v>440</v>
      </c>
    </row>
    <row r="422" spans="1:22" x14ac:dyDescent="0.2">
      <c r="A422" s="406" t="s">
        <v>258</v>
      </c>
      <c r="B422" s="406" t="s">
        <v>259</v>
      </c>
      <c r="C422" s="406" t="s">
        <v>123</v>
      </c>
      <c r="D422" s="406" t="s">
        <v>302</v>
      </c>
      <c r="E422" s="406" t="s">
        <v>385</v>
      </c>
      <c r="F422" s="406">
        <v>16</v>
      </c>
      <c r="G422" s="406" t="s">
        <v>230</v>
      </c>
      <c r="H422" s="406" t="s">
        <v>121</v>
      </c>
      <c r="I422" s="406" t="s">
        <v>246</v>
      </c>
      <c r="J422" s="406" t="s">
        <v>314</v>
      </c>
      <c r="K422" s="406"/>
      <c r="L422" s="406"/>
      <c r="M422" s="406"/>
      <c r="N422" s="406"/>
      <c r="O422" s="406">
        <v>0</v>
      </c>
      <c r="P422" s="406">
        <v>1</v>
      </c>
      <c r="Q422" s="463">
        <v>16</v>
      </c>
      <c r="R422" s="464" t="s">
        <v>121</v>
      </c>
      <c r="S422" s="464" t="s">
        <v>136</v>
      </c>
      <c r="T422" s="464">
        <v>0</v>
      </c>
      <c r="U422" s="464">
        <v>1</v>
      </c>
      <c r="V422" s="464" t="s">
        <v>440</v>
      </c>
    </row>
    <row r="423" spans="1:22" x14ac:dyDescent="0.2">
      <c r="A423" s="406" t="s">
        <v>258</v>
      </c>
      <c r="B423" s="406" t="s">
        <v>259</v>
      </c>
      <c r="C423" s="406" t="s">
        <v>123</v>
      </c>
      <c r="D423" s="406" t="s">
        <v>302</v>
      </c>
      <c r="E423" s="406" t="s">
        <v>385</v>
      </c>
      <c r="F423" s="406">
        <v>16</v>
      </c>
      <c r="G423" s="406" t="s">
        <v>230</v>
      </c>
      <c r="H423" s="406" t="s">
        <v>121</v>
      </c>
      <c r="I423" s="406" t="s">
        <v>246</v>
      </c>
      <c r="J423" s="406" t="s">
        <v>307</v>
      </c>
      <c r="K423" s="406"/>
      <c r="L423" s="406"/>
      <c r="M423" s="406"/>
      <c r="N423" s="406"/>
      <c r="O423" s="406">
        <v>0</v>
      </c>
      <c r="P423" s="406">
        <v>0</v>
      </c>
      <c r="Q423" s="463">
        <v>16</v>
      </c>
      <c r="R423" s="464" t="s">
        <v>121</v>
      </c>
      <c r="S423" s="464" t="s">
        <v>137</v>
      </c>
      <c r="T423" s="464">
        <v>0</v>
      </c>
      <c r="U423" s="464">
        <v>0</v>
      </c>
      <c r="V423" s="464" t="s">
        <v>440</v>
      </c>
    </row>
    <row r="424" spans="1:22" x14ac:dyDescent="0.2">
      <c r="A424" s="406" t="s">
        <v>258</v>
      </c>
      <c r="B424" s="406" t="s">
        <v>259</v>
      </c>
      <c r="C424" s="406" t="s">
        <v>123</v>
      </c>
      <c r="D424" s="406" t="s">
        <v>303</v>
      </c>
      <c r="E424" s="406" t="s">
        <v>385</v>
      </c>
      <c r="F424" s="406">
        <v>16</v>
      </c>
      <c r="G424" s="406" t="s">
        <v>230</v>
      </c>
      <c r="H424" s="406" t="s">
        <v>121</v>
      </c>
      <c r="I424" s="406" t="s">
        <v>246</v>
      </c>
      <c r="J424" s="406" t="s">
        <v>314</v>
      </c>
      <c r="K424" s="406"/>
      <c r="L424" s="406"/>
      <c r="M424" s="406"/>
      <c r="N424" s="406"/>
      <c r="O424" s="406">
        <v>0</v>
      </c>
      <c r="P424" s="406">
        <v>1</v>
      </c>
      <c r="Q424" s="463">
        <v>16</v>
      </c>
      <c r="R424" s="464" t="s">
        <v>121</v>
      </c>
      <c r="S424" s="464" t="s">
        <v>138</v>
      </c>
      <c r="T424" s="464">
        <v>0</v>
      </c>
      <c r="U424" s="464">
        <v>1</v>
      </c>
      <c r="V424" s="464" t="s">
        <v>440</v>
      </c>
    </row>
    <row r="425" spans="1:22" x14ac:dyDescent="0.2">
      <c r="A425" s="406" t="s">
        <v>258</v>
      </c>
      <c r="B425" s="406" t="s">
        <v>259</v>
      </c>
      <c r="C425" s="406" t="s">
        <v>123</v>
      </c>
      <c r="D425" s="406" t="s">
        <v>303</v>
      </c>
      <c r="E425" s="406" t="s">
        <v>385</v>
      </c>
      <c r="F425" s="406">
        <v>16</v>
      </c>
      <c r="G425" s="406" t="s">
        <v>230</v>
      </c>
      <c r="H425" s="406" t="s">
        <v>121</v>
      </c>
      <c r="I425" s="406" t="s">
        <v>246</v>
      </c>
      <c r="J425" s="406" t="s">
        <v>307</v>
      </c>
      <c r="K425" s="406"/>
      <c r="L425" s="406"/>
      <c r="M425" s="406"/>
      <c r="N425" s="406"/>
      <c r="O425" s="406">
        <v>0</v>
      </c>
      <c r="P425" s="406">
        <v>0</v>
      </c>
      <c r="Q425" s="463">
        <v>16</v>
      </c>
      <c r="R425" s="464" t="s">
        <v>121</v>
      </c>
      <c r="S425" s="464" t="s">
        <v>139</v>
      </c>
      <c r="T425" s="464">
        <v>0</v>
      </c>
      <c r="U425" s="464">
        <v>0</v>
      </c>
      <c r="V425" s="464" t="s">
        <v>440</v>
      </c>
    </row>
    <row r="426" spans="1:22" x14ac:dyDescent="0.2">
      <c r="A426" s="406" t="s">
        <v>258</v>
      </c>
      <c r="B426" s="406" t="s">
        <v>259</v>
      </c>
      <c r="C426" s="406" t="s">
        <v>123</v>
      </c>
      <c r="D426" s="406" t="s">
        <v>304</v>
      </c>
      <c r="E426" s="406" t="s">
        <v>385</v>
      </c>
      <c r="F426" s="406">
        <v>16</v>
      </c>
      <c r="G426" s="406" t="s">
        <v>230</v>
      </c>
      <c r="H426" s="406" t="s">
        <v>121</v>
      </c>
      <c r="I426" s="406" t="s">
        <v>246</v>
      </c>
      <c r="J426" s="406" t="s">
        <v>314</v>
      </c>
      <c r="K426" s="406"/>
      <c r="L426" s="406"/>
      <c r="M426" s="406"/>
      <c r="N426" s="406"/>
      <c r="O426" s="406">
        <v>0</v>
      </c>
      <c r="P426" s="406">
        <v>1</v>
      </c>
      <c r="Q426" s="463">
        <v>16</v>
      </c>
      <c r="R426" s="464" t="s">
        <v>121</v>
      </c>
      <c r="S426" s="464" t="s">
        <v>140</v>
      </c>
      <c r="T426" s="464">
        <v>0</v>
      </c>
      <c r="U426" s="464">
        <v>1</v>
      </c>
      <c r="V426" s="464" t="s">
        <v>440</v>
      </c>
    </row>
    <row r="427" spans="1:22" x14ac:dyDescent="0.2">
      <c r="A427" s="406" t="s">
        <v>258</v>
      </c>
      <c r="B427" s="406" t="s">
        <v>259</v>
      </c>
      <c r="C427" s="406" t="s">
        <v>123</v>
      </c>
      <c r="D427" s="406" t="s">
        <v>304</v>
      </c>
      <c r="E427" s="406" t="s">
        <v>385</v>
      </c>
      <c r="F427" s="406">
        <v>16</v>
      </c>
      <c r="G427" s="406" t="s">
        <v>230</v>
      </c>
      <c r="H427" s="406" t="s">
        <v>121</v>
      </c>
      <c r="I427" s="406" t="s">
        <v>246</v>
      </c>
      <c r="J427" s="406" t="s">
        <v>307</v>
      </c>
      <c r="K427" s="406"/>
      <c r="L427" s="406"/>
      <c r="M427" s="406"/>
      <c r="N427" s="406"/>
      <c r="O427" s="406">
        <v>0</v>
      </c>
      <c r="P427" s="406">
        <v>0</v>
      </c>
      <c r="Q427" s="463">
        <v>16</v>
      </c>
      <c r="R427" s="464" t="s">
        <v>121</v>
      </c>
      <c r="S427" s="464" t="s">
        <v>141</v>
      </c>
      <c r="T427" s="464">
        <v>0</v>
      </c>
      <c r="U427" s="464">
        <v>0</v>
      </c>
      <c r="V427" s="464" t="s">
        <v>440</v>
      </c>
    </row>
    <row r="428" spans="1:22" x14ac:dyDescent="0.2">
      <c r="A428" s="406" t="s">
        <v>258</v>
      </c>
      <c r="B428" s="406" t="s">
        <v>259</v>
      </c>
      <c r="C428" s="406" t="s">
        <v>123</v>
      </c>
      <c r="D428" s="406" t="s">
        <v>73</v>
      </c>
      <c r="E428" s="406" t="s">
        <v>385</v>
      </c>
      <c r="F428" s="406">
        <v>17</v>
      </c>
      <c r="G428" s="406" t="s">
        <v>230</v>
      </c>
      <c r="H428" s="406" t="s">
        <v>472</v>
      </c>
      <c r="I428" s="406" t="s">
        <v>246</v>
      </c>
      <c r="J428" s="406" t="s">
        <v>314</v>
      </c>
      <c r="K428" s="406"/>
      <c r="L428" s="406"/>
      <c r="M428" s="406"/>
      <c r="N428" s="406"/>
      <c r="O428" s="406">
        <v>0</v>
      </c>
      <c r="P428" s="406">
        <v>0</v>
      </c>
      <c r="Q428" s="463">
        <v>17</v>
      </c>
      <c r="R428" s="464" t="s">
        <v>472</v>
      </c>
      <c r="S428" s="464" t="s">
        <v>132</v>
      </c>
      <c r="T428" s="464">
        <v>0</v>
      </c>
      <c r="U428" s="464">
        <v>0</v>
      </c>
      <c r="V428" s="464" t="s">
        <v>473</v>
      </c>
    </row>
    <row r="429" spans="1:22" x14ac:dyDescent="0.2">
      <c r="A429" s="406" t="s">
        <v>258</v>
      </c>
      <c r="B429" s="406" t="s">
        <v>259</v>
      </c>
      <c r="C429" s="406" t="s">
        <v>123</v>
      </c>
      <c r="D429" s="406" t="s">
        <v>73</v>
      </c>
      <c r="E429" s="406" t="s">
        <v>385</v>
      </c>
      <c r="F429" s="406">
        <v>17</v>
      </c>
      <c r="G429" s="406" t="s">
        <v>230</v>
      </c>
      <c r="H429" s="406" t="s">
        <v>472</v>
      </c>
      <c r="I429" s="406" t="s">
        <v>246</v>
      </c>
      <c r="J429" s="406" t="s">
        <v>307</v>
      </c>
      <c r="K429" s="406"/>
      <c r="L429" s="406"/>
      <c r="M429" s="406"/>
      <c r="N429" s="406"/>
      <c r="O429" s="406">
        <v>0</v>
      </c>
      <c r="P429" s="406">
        <v>0</v>
      </c>
      <c r="Q429" s="463">
        <v>17</v>
      </c>
      <c r="R429" s="464" t="s">
        <v>472</v>
      </c>
      <c r="S429" s="464" t="s">
        <v>133</v>
      </c>
      <c r="T429" s="464">
        <v>0</v>
      </c>
      <c r="U429" s="464">
        <v>0</v>
      </c>
      <c r="V429" s="464" t="s">
        <v>473</v>
      </c>
    </row>
    <row r="430" spans="1:22" x14ac:dyDescent="0.2">
      <c r="A430" s="406" t="s">
        <v>258</v>
      </c>
      <c r="B430" s="406" t="s">
        <v>259</v>
      </c>
      <c r="C430" s="406" t="s">
        <v>123</v>
      </c>
      <c r="D430" s="406" t="s">
        <v>301</v>
      </c>
      <c r="E430" s="406" t="s">
        <v>385</v>
      </c>
      <c r="F430" s="406">
        <v>17</v>
      </c>
      <c r="G430" s="406" t="s">
        <v>230</v>
      </c>
      <c r="H430" s="406" t="s">
        <v>472</v>
      </c>
      <c r="I430" s="406" t="s">
        <v>246</v>
      </c>
      <c r="J430" s="406" t="s">
        <v>314</v>
      </c>
      <c r="K430" s="406"/>
      <c r="L430" s="406"/>
      <c r="M430" s="406"/>
      <c r="N430" s="406"/>
      <c r="O430" s="406">
        <v>0</v>
      </c>
      <c r="P430" s="406">
        <v>0</v>
      </c>
      <c r="Q430" s="463">
        <v>17</v>
      </c>
      <c r="R430" s="464" t="s">
        <v>472</v>
      </c>
      <c r="S430" s="464" t="s">
        <v>134</v>
      </c>
      <c r="T430" s="464">
        <v>0</v>
      </c>
      <c r="U430" s="464">
        <v>0</v>
      </c>
      <c r="V430" s="464" t="s">
        <v>473</v>
      </c>
    </row>
    <row r="431" spans="1:22" x14ac:dyDescent="0.2">
      <c r="A431" s="406" t="s">
        <v>258</v>
      </c>
      <c r="B431" s="406" t="s">
        <v>259</v>
      </c>
      <c r="C431" s="406" t="s">
        <v>123</v>
      </c>
      <c r="D431" s="406" t="s">
        <v>301</v>
      </c>
      <c r="E431" s="406" t="s">
        <v>385</v>
      </c>
      <c r="F431" s="406">
        <v>17</v>
      </c>
      <c r="G431" s="406" t="s">
        <v>230</v>
      </c>
      <c r="H431" s="406" t="s">
        <v>472</v>
      </c>
      <c r="I431" s="406" t="s">
        <v>246</v>
      </c>
      <c r="J431" s="406" t="s">
        <v>307</v>
      </c>
      <c r="K431" s="406"/>
      <c r="L431" s="406"/>
      <c r="M431" s="406"/>
      <c r="N431" s="406"/>
      <c r="O431" s="406">
        <v>0</v>
      </c>
      <c r="P431" s="406">
        <v>0</v>
      </c>
      <c r="Q431" s="463">
        <v>17</v>
      </c>
      <c r="R431" s="464" t="s">
        <v>472</v>
      </c>
      <c r="S431" s="464" t="s">
        <v>135</v>
      </c>
      <c r="T431" s="464">
        <v>0</v>
      </c>
      <c r="U431" s="464">
        <v>0</v>
      </c>
      <c r="V431" s="464" t="s">
        <v>473</v>
      </c>
    </row>
    <row r="432" spans="1:22" x14ac:dyDescent="0.2">
      <c r="A432" s="406" t="s">
        <v>258</v>
      </c>
      <c r="B432" s="406" t="s">
        <v>259</v>
      </c>
      <c r="C432" s="406" t="s">
        <v>123</v>
      </c>
      <c r="D432" s="406" t="s">
        <v>302</v>
      </c>
      <c r="E432" s="406" t="s">
        <v>385</v>
      </c>
      <c r="F432" s="406">
        <v>17</v>
      </c>
      <c r="G432" s="406" t="s">
        <v>230</v>
      </c>
      <c r="H432" s="406" t="s">
        <v>472</v>
      </c>
      <c r="I432" s="406" t="s">
        <v>246</v>
      </c>
      <c r="J432" s="406" t="s">
        <v>314</v>
      </c>
      <c r="K432" s="406"/>
      <c r="L432" s="406"/>
      <c r="M432" s="406"/>
      <c r="N432" s="406"/>
      <c r="O432" s="406">
        <v>0</v>
      </c>
      <c r="P432" s="406">
        <v>0</v>
      </c>
      <c r="Q432" s="463">
        <v>17</v>
      </c>
      <c r="R432" s="464" t="s">
        <v>472</v>
      </c>
      <c r="S432" s="464" t="s">
        <v>136</v>
      </c>
      <c r="T432" s="464">
        <v>0</v>
      </c>
      <c r="U432" s="464">
        <v>0</v>
      </c>
      <c r="V432" s="464" t="s">
        <v>473</v>
      </c>
    </row>
    <row r="433" spans="1:22" x14ac:dyDescent="0.2">
      <c r="A433" s="406" t="s">
        <v>258</v>
      </c>
      <c r="B433" s="406" t="s">
        <v>259</v>
      </c>
      <c r="C433" s="406" t="s">
        <v>123</v>
      </c>
      <c r="D433" s="406" t="s">
        <v>302</v>
      </c>
      <c r="E433" s="406" t="s">
        <v>385</v>
      </c>
      <c r="F433" s="406">
        <v>17</v>
      </c>
      <c r="G433" s="406" t="s">
        <v>230</v>
      </c>
      <c r="H433" s="406" t="s">
        <v>472</v>
      </c>
      <c r="I433" s="406" t="s">
        <v>246</v>
      </c>
      <c r="J433" s="406" t="s">
        <v>307</v>
      </c>
      <c r="K433" s="406"/>
      <c r="L433" s="406"/>
      <c r="M433" s="406"/>
      <c r="N433" s="406"/>
      <c r="O433" s="406">
        <v>0</v>
      </c>
      <c r="P433" s="406">
        <v>0</v>
      </c>
      <c r="Q433" s="463">
        <v>17</v>
      </c>
      <c r="R433" s="464" t="s">
        <v>472</v>
      </c>
      <c r="S433" s="464" t="s">
        <v>137</v>
      </c>
      <c r="T433" s="464">
        <v>0</v>
      </c>
      <c r="U433" s="464">
        <v>0</v>
      </c>
      <c r="V433" s="464" t="s">
        <v>473</v>
      </c>
    </row>
    <row r="434" spans="1:22" x14ac:dyDescent="0.2">
      <c r="A434" s="406" t="s">
        <v>258</v>
      </c>
      <c r="B434" s="406" t="s">
        <v>259</v>
      </c>
      <c r="C434" s="406" t="s">
        <v>123</v>
      </c>
      <c r="D434" s="406" t="s">
        <v>303</v>
      </c>
      <c r="E434" s="406" t="s">
        <v>385</v>
      </c>
      <c r="F434" s="406">
        <v>17</v>
      </c>
      <c r="G434" s="406" t="s">
        <v>230</v>
      </c>
      <c r="H434" s="406" t="s">
        <v>472</v>
      </c>
      <c r="I434" s="406" t="s">
        <v>246</v>
      </c>
      <c r="J434" s="406" t="s">
        <v>314</v>
      </c>
      <c r="K434" s="406"/>
      <c r="L434" s="406"/>
      <c r="M434" s="406"/>
      <c r="N434" s="406"/>
      <c r="O434" s="406">
        <v>0</v>
      </c>
      <c r="P434" s="406">
        <v>0</v>
      </c>
      <c r="Q434" s="463">
        <v>17</v>
      </c>
      <c r="R434" s="464" t="s">
        <v>472</v>
      </c>
      <c r="S434" s="464" t="s">
        <v>138</v>
      </c>
      <c r="T434" s="464">
        <v>0</v>
      </c>
      <c r="U434" s="464">
        <v>0</v>
      </c>
      <c r="V434" s="464" t="s">
        <v>473</v>
      </c>
    </row>
    <row r="435" spans="1:22" x14ac:dyDescent="0.2">
      <c r="A435" s="406" t="s">
        <v>258</v>
      </c>
      <c r="B435" s="406" t="s">
        <v>259</v>
      </c>
      <c r="C435" s="406" t="s">
        <v>123</v>
      </c>
      <c r="D435" s="406" t="s">
        <v>303</v>
      </c>
      <c r="E435" s="406" t="s">
        <v>385</v>
      </c>
      <c r="F435" s="406">
        <v>17</v>
      </c>
      <c r="G435" s="406" t="s">
        <v>230</v>
      </c>
      <c r="H435" s="406" t="s">
        <v>472</v>
      </c>
      <c r="I435" s="406" t="s">
        <v>246</v>
      </c>
      <c r="J435" s="406" t="s">
        <v>307</v>
      </c>
      <c r="K435" s="406"/>
      <c r="L435" s="406"/>
      <c r="M435" s="406"/>
      <c r="N435" s="406"/>
      <c r="O435" s="406">
        <v>0</v>
      </c>
      <c r="P435" s="406">
        <v>0</v>
      </c>
      <c r="Q435" s="463">
        <v>17</v>
      </c>
      <c r="R435" s="464" t="s">
        <v>472</v>
      </c>
      <c r="S435" s="464" t="s">
        <v>139</v>
      </c>
      <c r="T435" s="464">
        <v>0</v>
      </c>
      <c r="U435" s="464">
        <v>0</v>
      </c>
      <c r="V435" s="464" t="s">
        <v>473</v>
      </c>
    </row>
    <row r="436" spans="1:22" x14ac:dyDescent="0.2">
      <c r="A436" s="406" t="s">
        <v>258</v>
      </c>
      <c r="B436" s="406" t="s">
        <v>259</v>
      </c>
      <c r="C436" s="406" t="s">
        <v>123</v>
      </c>
      <c r="D436" s="406" t="s">
        <v>304</v>
      </c>
      <c r="E436" s="406" t="s">
        <v>385</v>
      </c>
      <c r="F436" s="406">
        <v>17</v>
      </c>
      <c r="G436" s="406" t="s">
        <v>230</v>
      </c>
      <c r="H436" s="406" t="s">
        <v>472</v>
      </c>
      <c r="I436" s="406" t="s">
        <v>246</v>
      </c>
      <c r="J436" s="406" t="s">
        <v>314</v>
      </c>
      <c r="K436" s="406"/>
      <c r="L436" s="406"/>
      <c r="M436" s="406"/>
      <c r="N436" s="406"/>
      <c r="O436" s="406">
        <v>0</v>
      </c>
      <c r="P436" s="406">
        <v>0</v>
      </c>
      <c r="Q436" s="463">
        <v>17</v>
      </c>
      <c r="R436" s="464" t="s">
        <v>472</v>
      </c>
      <c r="S436" s="464" t="s">
        <v>140</v>
      </c>
      <c r="T436" s="464">
        <v>0</v>
      </c>
      <c r="U436" s="464">
        <v>0</v>
      </c>
      <c r="V436" s="464" t="s">
        <v>473</v>
      </c>
    </row>
    <row r="437" spans="1:22" x14ac:dyDescent="0.2">
      <c r="A437" s="406" t="s">
        <v>258</v>
      </c>
      <c r="B437" s="406" t="s">
        <v>259</v>
      </c>
      <c r="C437" s="406" t="s">
        <v>123</v>
      </c>
      <c r="D437" s="406" t="s">
        <v>304</v>
      </c>
      <c r="E437" s="406" t="s">
        <v>385</v>
      </c>
      <c r="F437" s="406">
        <v>17</v>
      </c>
      <c r="G437" s="406" t="s">
        <v>230</v>
      </c>
      <c r="H437" s="406" t="s">
        <v>472</v>
      </c>
      <c r="I437" s="406" t="s">
        <v>246</v>
      </c>
      <c r="J437" s="406" t="s">
        <v>307</v>
      </c>
      <c r="K437" s="406"/>
      <c r="L437" s="406"/>
      <c r="M437" s="406"/>
      <c r="N437" s="406"/>
      <c r="O437" s="406">
        <v>0</v>
      </c>
      <c r="P437" s="406">
        <v>0</v>
      </c>
      <c r="Q437" s="463">
        <v>17</v>
      </c>
      <c r="R437" s="464" t="s">
        <v>472</v>
      </c>
      <c r="S437" s="464" t="s">
        <v>141</v>
      </c>
      <c r="T437" s="464">
        <v>0</v>
      </c>
      <c r="U437" s="464">
        <v>0</v>
      </c>
      <c r="V437" s="464" t="s">
        <v>473</v>
      </c>
    </row>
    <row r="438" spans="1:22" x14ac:dyDescent="0.2">
      <c r="A438" s="406" t="s">
        <v>258</v>
      </c>
      <c r="B438" s="406" t="s">
        <v>259</v>
      </c>
      <c r="C438" s="406" t="s">
        <v>123</v>
      </c>
      <c r="D438" s="406" t="s">
        <v>73</v>
      </c>
      <c r="E438" s="406" t="s">
        <v>385</v>
      </c>
      <c r="F438" s="406">
        <v>18</v>
      </c>
      <c r="G438" s="406" t="s">
        <v>230</v>
      </c>
      <c r="H438" s="406" t="s">
        <v>172</v>
      </c>
      <c r="I438" s="406" t="s">
        <v>246</v>
      </c>
      <c r="J438" s="406" t="s">
        <v>307</v>
      </c>
      <c r="K438" s="406"/>
      <c r="L438" s="406"/>
      <c r="M438" s="406"/>
      <c r="N438" s="406"/>
      <c r="O438" s="406">
        <v>0</v>
      </c>
      <c r="P438" s="406">
        <v>0</v>
      </c>
      <c r="Q438" s="463">
        <v>18</v>
      </c>
      <c r="R438" s="464" t="s">
        <v>172</v>
      </c>
      <c r="S438" s="464" t="s">
        <v>133</v>
      </c>
      <c r="T438" s="464">
        <v>0</v>
      </c>
      <c r="U438" s="464">
        <v>0</v>
      </c>
      <c r="V438" s="464" t="s">
        <v>173</v>
      </c>
    </row>
    <row r="439" spans="1:22" x14ac:dyDescent="0.2">
      <c r="A439" s="406" t="s">
        <v>258</v>
      </c>
      <c r="B439" s="406" t="s">
        <v>259</v>
      </c>
      <c r="C439" s="406" t="s">
        <v>123</v>
      </c>
      <c r="D439" s="406" t="s">
        <v>301</v>
      </c>
      <c r="E439" s="406" t="s">
        <v>385</v>
      </c>
      <c r="F439" s="406">
        <v>18</v>
      </c>
      <c r="G439" s="406" t="s">
        <v>230</v>
      </c>
      <c r="H439" s="406" t="s">
        <v>172</v>
      </c>
      <c r="I439" s="406" t="s">
        <v>246</v>
      </c>
      <c r="J439" s="406" t="s">
        <v>307</v>
      </c>
      <c r="K439" s="406"/>
      <c r="L439" s="406"/>
      <c r="M439" s="406"/>
      <c r="N439" s="406"/>
      <c r="O439" s="406">
        <v>0</v>
      </c>
      <c r="P439" s="406">
        <v>0</v>
      </c>
      <c r="Q439" s="463">
        <v>18</v>
      </c>
      <c r="R439" s="464" t="s">
        <v>172</v>
      </c>
      <c r="S439" s="464" t="s">
        <v>135</v>
      </c>
      <c r="T439" s="464">
        <v>0</v>
      </c>
      <c r="U439" s="464">
        <v>0</v>
      </c>
      <c r="V439" s="464" t="s">
        <v>173</v>
      </c>
    </row>
    <row r="440" spans="1:22" x14ac:dyDescent="0.2">
      <c r="A440" s="406" t="s">
        <v>258</v>
      </c>
      <c r="B440" s="406" t="s">
        <v>259</v>
      </c>
      <c r="C440" s="406" t="s">
        <v>123</v>
      </c>
      <c r="D440" s="406" t="s">
        <v>302</v>
      </c>
      <c r="E440" s="406" t="s">
        <v>385</v>
      </c>
      <c r="F440" s="406">
        <v>18</v>
      </c>
      <c r="G440" s="406" t="s">
        <v>230</v>
      </c>
      <c r="H440" s="406" t="s">
        <v>172</v>
      </c>
      <c r="I440" s="406" t="s">
        <v>246</v>
      </c>
      <c r="J440" s="406" t="s">
        <v>307</v>
      </c>
      <c r="K440" s="406"/>
      <c r="L440" s="406"/>
      <c r="M440" s="406"/>
      <c r="N440" s="406"/>
      <c r="O440" s="406">
        <v>0</v>
      </c>
      <c r="P440" s="406">
        <v>0</v>
      </c>
      <c r="Q440" s="463">
        <v>18</v>
      </c>
      <c r="R440" s="464" t="s">
        <v>172</v>
      </c>
      <c r="S440" s="464" t="s">
        <v>137</v>
      </c>
      <c r="T440" s="464">
        <v>0</v>
      </c>
      <c r="U440" s="464">
        <v>0</v>
      </c>
      <c r="V440" s="464" t="s">
        <v>173</v>
      </c>
    </row>
    <row r="441" spans="1:22" x14ac:dyDescent="0.2">
      <c r="A441" s="406" t="s">
        <v>258</v>
      </c>
      <c r="B441" s="406" t="s">
        <v>259</v>
      </c>
      <c r="C441" s="406" t="s">
        <v>123</v>
      </c>
      <c r="D441" s="406" t="s">
        <v>303</v>
      </c>
      <c r="E441" s="406" t="s">
        <v>385</v>
      </c>
      <c r="F441" s="406">
        <v>18</v>
      </c>
      <c r="G441" s="406" t="s">
        <v>230</v>
      </c>
      <c r="H441" s="406" t="s">
        <v>172</v>
      </c>
      <c r="I441" s="406" t="s">
        <v>246</v>
      </c>
      <c r="J441" s="406" t="s">
        <v>307</v>
      </c>
      <c r="K441" s="406"/>
      <c r="L441" s="406"/>
      <c r="M441" s="406"/>
      <c r="N441" s="406"/>
      <c r="O441" s="406">
        <v>0</v>
      </c>
      <c r="P441" s="406">
        <v>0</v>
      </c>
      <c r="Q441" s="463">
        <v>18</v>
      </c>
      <c r="R441" s="464" t="s">
        <v>172</v>
      </c>
      <c r="S441" s="464" t="s">
        <v>139</v>
      </c>
      <c r="T441" s="464">
        <v>0</v>
      </c>
      <c r="U441" s="464">
        <v>0</v>
      </c>
      <c r="V441" s="464" t="s">
        <v>173</v>
      </c>
    </row>
    <row r="442" spans="1:22" x14ac:dyDescent="0.2">
      <c r="A442" s="406" t="s">
        <v>258</v>
      </c>
      <c r="B442" s="406" t="s">
        <v>259</v>
      </c>
      <c r="C442" s="406" t="s">
        <v>123</v>
      </c>
      <c r="D442" s="406" t="s">
        <v>304</v>
      </c>
      <c r="E442" s="406" t="s">
        <v>385</v>
      </c>
      <c r="F442" s="406">
        <v>18</v>
      </c>
      <c r="G442" s="406" t="s">
        <v>230</v>
      </c>
      <c r="H442" s="406" t="s">
        <v>172</v>
      </c>
      <c r="I442" s="406" t="s">
        <v>246</v>
      </c>
      <c r="J442" s="406" t="s">
        <v>307</v>
      </c>
      <c r="K442" s="406"/>
      <c r="L442" s="406"/>
      <c r="M442" s="406"/>
      <c r="N442" s="406"/>
      <c r="O442" s="406">
        <v>0</v>
      </c>
      <c r="P442" s="406">
        <v>0</v>
      </c>
      <c r="Q442" s="463">
        <v>18</v>
      </c>
      <c r="R442" s="464" t="s">
        <v>172</v>
      </c>
      <c r="S442" s="464" t="s">
        <v>141</v>
      </c>
      <c r="T442" s="464">
        <v>0</v>
      </c>
      <c r="U442" s="464">
        <v>0</v>
      </c>
      <c r="V442" s="464" t="s">
        <v>173</v>
      </c>
    </row>
    <row r="443" spans="1:22" x14ac:dyDescent="0.2">
      <c r="A443" s="406" t="s">
        <v>258</v>
      </c>
      <c r="B443" s="406" t="s">
        <v>259</v>
      </c>
      <c r="C443" s="406" t="s">
        <v>123</v>
      </c>
      <c r="D443" s="406" t="s">
        <v>73</v>
      </c>
      <c r="E443" s="406" t="s">
        <v>385</v>
      </c>
      <c r="F443" s="406">
        <v>19</v>
      </c>
      <c r="G443" s="406" t="s">
        <v>230</v>
      </c>
      <c r="H443" s="406" t="s">
        <v>9</v>
      </c>
      <c r="I443" s="406" t="s">
        <v>247</v>
      </c>
      <c r="J443" s="406" t="s">
        <v>307</v>
      </c>
      <c r="K443" s="406"/>
      <c r="L443" s="406"/>
      <c r="M443" s="406"/>
      <c r="N443" s="406"/>
      <c r="O443" s="406">
        <v>0</v>
      </c>
      <c r="P443" s="406">
        <v>0</v>
      </c>
      <c r="Q443" s="463">
        <v>19</v>
      </c>
      <c r="R443" s="464" t="s">
        <v>9</v>
      </c>
      <c r="S443" s="464" t="s">
        <v>133</v>
      </c>
      <c r="T443" s="464">
        <v>0</v>
      </c>
      <c r="U443" s="464">
        <v>0</v>
      </c>
      <c r="V443" s="464"/>
    </row>
    <row r="444" spans="1:22" x14ac:dyDescent="0.2">
      <c r="A444" s="406" t="s">
        <v>258</v>
      </c>
      <c r="B444" s="406" t="s">
        <v>259</v>
      </c>
      <c r="C444" s="406" t="s">
        <v>123</v>
      </c>
      <c r="D444" s="406" t="s">
        <v>301</v>
      </c>
      <c r="E444" s="406" t="s">
        <v>385</v>
      </c>
      <c r="F444" s="406">
        <v>19</v>
      </c>
      <c r="G444" s="406" t="s">
        <v>230</v>
      </c>
      <c r="H444" s="406" t="s">
        <v>9</v>
      </c>
      <c r="I444" s="406" t="s">
        <v>247</v>
      </c>
      <c r="J444" s="406" t="s">
        <v>307</v>
      </c>
      <c r="K444" s="406"/>
      <c r="L444" s="406"/>
      <c r="M444" s="406"/>
      <c r="N444" s="406"/>
      <c r="O444" s="406">
        <v>0</v>
      </c>
      <c r="P444" s="406">
        <v>0</v>
      </c>
      <c r="Q444" s="463">
        <v>19</v>
      </c>
      <c r="R444" s="464" t="s">
        <v>9</v>
      </c>
      <c r="S444" s="464" t="s">
        <v>135</v>
      </c>
      <c r="T444" s="464">
        <v>0</v>
      </c>
      <c r="U444" s="464">
        <v>0</v>
      </c>
      <c r="V444" s="464"/>
    </row>
    <row r="445" spans="1:22" x14ac:dyDescent="0.2">
      <c r="A445" s="406" t="s">
        <v>258</v>
      </c>
      <c r="B445" s="406" t="s">
        <v>259</v>
      </c>
      <c r="C445" s="406" t="s">
        <v>123</v>
      </c>
      <c r="D445" s="406" t="s">
        <v>302</v>
      </c>
      <c r="E445" s="406" t="s">
        <v>385</v>
      </c>
      <c r="F445" s="406">
        <v>19</v>
      </c>
      <c r="G445" s="406" t="s">
        <v>230</v>
      </c>
      <c r="H445" s="406" t="s">
        <v>9</v>
      </c>
      <c r="I445" s="406" t="s">
        <v>247</v>
      </c>
      <c r="J445" s="406" t="s">
        <v>307</v>
      </c>
      <c r="K445" s="406"/>
      <c r="L445" s="406"/>
      <c r="M445" s="406"/>
      <c r="N445" s="406"/>
      <c r="O445" s="406">
        <v>0</v>
      </c>
      <c r="P445" s="406">
        <v>0</v>
      </c>
      <c r="Q445" s="463">
        <v>19</v>
      </c>
      <c r="R445" s="464" t="s">
        <v>9</v>
      </c>
      <c r="S445" s="464" t="s">
        <v>137</v>
      </c>
      <c r="T445" s="464">
        <v>0</v>
      </c>
      <c r="U445" s="464">
        <v>0</v>
      </c>
      <c r="V445" s="464"/>
    </row>
    <row r="446" spans="1:22" x14ac:dyDescent="0.2">
      <c r="A446" s="406" t="s">
        <v>258</v>
      </c>
      <c r="B446" s="406" t="s">
        <v>259</v>
      </c>
      <c r="C446" s="406" t="s">
        <v>123</v>
      </c>
      <c r="D446" s="406" t="s">
        <v>303</v>
      </c>
      <c r="E446" s="406" t="s">
        <v>385</v>
      </c>
      <c r="F446" s="406">
        <v>19</v>
      </c>
      <c r="G446" s="406" t="s">
        <v>230</v>
      </c>
      <c r="H446" s="406" t="s">
        <v>9</v>
      </c>
      <c r="I446" s="406" t="s">
        <v>247</v>
      </c>
      <c r="J446" s="406" t="s">
        <v>307</v>
      </c>
      <c r="K446" s="406"/>
      <c r="L446" s="406"/>
      <c r="M446" s="406"/>
      <c r="N446" s="406"/>
      <c r="O446" s="406">
        <v>0</v>
      </c>
      <c r="P446" s="406">
        <v>0</v>
      </c>
      <c r="Q446" s="463">
        <v>19</v>
      </c>
      <c r="R446" s="464" t="s">
        <v>9</v>
      </c>
      <c r="S446" s="464" t="s">
        <v>139</v>
      </c>
      <c r="T446" s="464">
        <v>0</v>
      </c>
      <c r="U446" s="464">
        <v>0</v>
      </c>
      <c r="V446" s="464"/>
    </row>
    <row r="447" spans="1:22" x14ac:dyDescent="0.2">
      <c r="A447" s="406" t="s">
        <v>258</v>
      </c>
      <c r="B447" s="406" t="s">
        <v>259</v>
      </c>
      <c r="C447" s="406" t="s">
        <v>123</v>
      </c>
      <c r="D447" s="406" t="s">
        <v>304</v>
      </c>
      <c r="E447" s="406" t="s">
        <v>385</v>
      </c>
      <c r="F447" s="406">
        <v>19</v>
      </c>
      <c r="G447" s="406" t="s">
        <v>230</v>
      </c>
      <c r="H447" s="406" t="s">
        <v>9</v>
      </c>
      <c r="I447" s="406" t="s">
        <v>247</v>
      </c>
      <c r="J447" s="406" t="s">
        <v>307</v>
      </c>
      <c r="K447" s="406"/>
      <c r="L447" s="406"/>
      <c r="M447" s="406"/>
      <c r="N447" s="406"/>
      <c r="O447" s="406">
        <v>0</v>
      </c>
      <c r="P447" s="406">
        <v>0</v>
      </c>
      <c r="Q447" s="463">
        <v>19</v>
      </c>
      <c r="R447" s="464" t="s">
        <v>9</v>
      </c>
      <c r="S447" s="464" t="s">
        <v>141</v>
      </c>
      <c r="T447" s="464">
        <v>0</v>
      </c>
      <c r="U447" s="464">
        <v>0</v>
      </c>
      <c r="V447" s="464"/>
    </row>
    <row r="448" spans="1:22" x14ac:dyDescent="0.2">
      <c r="A448" s="406" t="s">
        <v>258</v>
      </c>
      <c r="B448" s="406" t="s">
        <v>259</v>
      </c>
      <c r="C448" s="406" t="s">
        <v>123</v>
      </c>
      <c r="D448" s="406" t="s">
        <v>73</v>
      </c>
      <c r="E448" s="406" t="s">
        <v>387</v>
      </c>
      <c r="F448" s="406">
        <v>1</v>
      </c>
      <c r="G448" s="406" t="s">
        <v>230</v>
      </c>
      <c r="H448" s="406" t="s">
        <v>143</v>
      </c>
      <c r="I448" s="406" t="s">
        <v>246</v>
      </c>
      <c r="J448" s="406" t="s">
        <v>314</v>
      </c>
      <c r="K448" s="406"/>
      <c r="L448" s="406"/>
      <c r="M448" s="406"/>
      <c r="N448" s="406"/>
      <c r="O448" s="406">
        <v>0</v>
      </c>
      <c r="P448" s="406">
        <v>0.25</v>
      </c>
      <c r="Q448" s="463">
        <v>1</v>
      </c>
      <c r="R448" s="464" t="s">
        <v>143</v>
      </c>
      <c r="S448" s="464" t="s">
        <v>132</v>
      </c>
      <c r="T448" s="464">
        <v>0</v>
      </c>
      <c r="U448" s="464">
        <v>0.25</v>
      </c>
      <c r="V448" s="464" t="s">
        <v>144</v>
      </c>
    </row>
    <row r="449" spans="1:22" x14ac:dyDescent="0.2">
      <c r="A449" s="406" t="s">
        <v>258</v>
      </c>
      <c r="B449" s="406" t="s">
        <v>259</v>
      </c>
      <c r="C449" s="406" t="s">
        <v>123</v>
      </c>
      <c r="D449" s="406" t="s">
        <v>73</v>
      </c>
      <c r="E449" s="406" t="s">
        <v>387</v>
      </c>
      <c r="F449" s="406">
        <v>1</v>
      </c>
      <c r="G449" s="406" t="s">
        <v>230</v>
      </c>
      <c r="H449" s="406" t="s">
        <v>143</v>
      </c>
      <c r="I449" s="406" t="s">
        <v>246</v>
      </c>
      <c r="J449" s="406" t="s">
        <v>307</v>
      </c>
      <c r="K449" s="406"/>
      <c r="L449" s="406"/>
      <c r="M449" s="406"/>
      <c r="N449" s="406"/>
      <c r="O449" s="406">
        <v>0</v>
      </c>
      <c r="P449" s="406">
        <v>0</v>
      </c>
      <c r="Q449" s="463">
        <v>1</v>
      </c>
      <c r="R449" s="464" t="s">
        <v>143</v>
      </c>
      <c r="S449" s="464" t="s">
        <v>133</v>
      </c>
      <c r="T449" s="464">
        <v>0</v>
      </c>
      <c r="U449" s="464">
        <v>0</v>
      </c>
      <c r="V449" s="464" t="s">
        <v>144</v>
      </c>
    </row>
    <row r="450" spans="1:22" x14ac:dyDescent="0.2">
      <c r="A450" s="406" t="s">
        <v>258</v>
      </c>
      <c r="B450" s="406" t="s">
        <v>259</v>
      </c>
      <c r="C450" s="406" t="s">
        <v>123</v>
      </c>
      <c r="D450" s="406" t="s">
        <v>301</v>
      </c>
      <c r="E450" s="406" t="s">
        <v>387</v>
      </c>
      <c r="F450" s="406">
        <v>1</v>
      </c>
      <c r="G450" s="406" t="s">
        <v>230</v>
      </c>
      <c r="H450" s="406" t="s">
        <v>143</v>
      </c>
      <c r="I450" s="406" t="s">
        <v>246</v>
      </c>
      <c r="J450" s="406" t="s">
        <v>314</v>
      </c>
      <c r="K450" s="406"/>
      <c r="L450" s="406"/>
      <c r="M450" s="406"/>
      <c r="N450" s="406"/>
      <c r="O450" s="406">
        <v>0</v>
      </c>
      <c r="P450" s="406">
        <v>0.1</v>
      </c>
      <c r="Q450" s="463">
        <v>1</v>
      </c>
      <c r="R450" s="464" t="s">
        <v>143</v>
      </c>
      <c r="S450" s="464" t="s">
        <v>134</v>
      </c>
      <c r="T450" s="464">
        <v>0</v>
      </c>
      <c r="U450" s="464">
        <v>0.1</v>
      </c>
      <c r="V450" s="464" t="s">
        <v>144</v>
      </c>
    </row>
    <row r="451" spans="1:22" x14ac:dyDescent="0.2">
      <c r="A451" s="406" t="s">
        <v>258</v>
      </c>
      <c r="B451" s="406" t="s">
        <v>259</v>
      </c>
      <c r="C451" s="406" t="s">
        <v>123</v>
      </c>
      <c r="D451" s="406" t="s">
        <v>301</v>
      </c>
      <c r="E451" s="406" t="s">
        <v>387</v>
      </c>
      <c r="F451" s="406">
        <v>1</v>
      </c>
      <c r="G451" s="406" t="s">
        <v>230</v>
      </c>
      <c r="H451" s="406" t="s">
        <v>143</v>
      </c>
      <c r="I451" s="406" t="s">
        <v>246</v>
      </c>
      <c r="J451" s="406" t="s">
        <v>307</v>
      </c>
      <c r="K451" s="406"/>
      <c r="L451" s="406"/>
      <c r="M451" s="406"/>
      <c r="N451" s="406"/>
      <c r="O451" s="406">
        <v>0</v>
      </c>
      <c r="P451" s="406">
        <v>0</v>
      </c>
      <c r="Q451" s="463">
        <v>1</v>
      </c>
      <c r="R451" s="464" t="s">
        <v>143</v>
      </c>
      <c r="S451" s="464" t="s">
        <v>135</v>
      </c>
      <c r="T451" s="464">
        <v>0</v>
      </c>
      <c r="U451" s="464">
        <v>0</v>
      </c>
      <c r="V451" s="464" t="s">
        <v>144</v>
      </c>
    </row>
    <row r="452" spans="1:22" x14ac:dyDescent="0.2">
      <c r="A452" s="406" t="s">
        <v>258</v>
      </c>
      <c r="B452" s="406" t="s">
        <v>259</v>
      </c>
      <c r="C452" s="406" t="s">
        <v>123</v>
      </c>
      <c r="D452" s="406" t="s">
        <v>302</v>
      </c>
      <c r="E452" s="406" t="s">
        <v>387</v>
      </c>
      <c r="F452" s="406">
        <v>1</v>
      </c>
      <c r="G452" s="406" t="s">
        <v>230</v>
      </c>
      <c r="H452" s="406" t="s">
        <v>143</v>
      </c>
      <c r="I452" s="406" t="s">
        <v>246</v>
      </c>
      <c r="J452" s="406" t="s">
        <v>314</v>
      </c>
      <c r="K452" s="406"/>
      <c r="L452" s="406"/>
      <c r="M452" s="406"/>
      <c r="N452" s="406"/>
      <c r="O452" s="406">
        <v>0</v>
      </c>
      <c r="P452" s="406">
        <v>0</v>
      </c>
      <c r="Q452" s="463">
        <v>1</v>
      </c>
      <c r="R452" s="464" t="s">
        <v>143</v>
      </c>
      <c r="S452" s="464" t="s">
        <v>136</v>
      </c>
      <c r="T452" s="464">
        <v>0</v>
      </c>
      <c r="U452" s="464">
        <v>0</v>
      </c>
      <c r="V452" s="464" t="s">
        <v>144</v>
      </c>
    </row>
    <row r="453" spans="1:22" x14ac:dyDescent="0.2">
      <c r="A453" s="406" t="s">
        <v>258</v>
      </c>
      <c r="B453" s="406" t="s">
        <v>259</v>
      </c>
      <c r="C453" s="406" t="s">
        <v>123</v>
      </c>
      <c r="D453" s="406" t="s">
        <v>302</v>
      </c>
      <c r="E453" s="406" t="s">
        <v>387</v>
      </c>
      <c r="F453" s="406">
        <v>1</v>
      </c>
      <c r="G453" s="406" t="s">
        <v>230</v>
      </c>
      <c r="H453" s="406" t="s">
        <v>143</v>
      </c>
      <c r="I453" s="406" t="s">
        <v>246</v>
      </c>
      <c r="J453" s="406" t="s">
        <v>307</v>
      </c>
      <c r="K453" s="406"/>
      <c r="L453" s="406"/>
      <c r="M453" s="406"/>
      <c r="N453" s="406"/>
      <c r="O453" s="406">
        <v>0</v>
      </c>
      <c r="P453" s="406">
        <v>0</v>
      </c>
      <c r="Q453" s="463">
        <v>1</v>
      </c>
      <c r="R453" s="464" t="s">
        <v>143</v>
      </c>
      <c r="S453" s="464" t="s">
        <v>137</v>
      </c>
      <c r="T453" s="464">
        <v>0</v>
      </c>
      <c r="U453" s="464">
        <v>0</v>
      </c>
      <c r="V453" s="464" t="s">
        <v>144</v>
      </c>
    </row>
    <row r="454" spans="1:22" x14ac:dyDescent="0.2">
      <c r="A454" s="406" t="s">
        <v>258</v>
      </c>
      <c r="B454" s="406" t="s">
        <v>259</v>
      </c>
      <c r="C454" s="406" t="s">
        <v>123</v>
      </c>
      <c r="D454" s="406" t="s">
        <v>303</v>
      </c>
      <c r="E454" s="406" t="s">
        <v>387</v>
      </c>
      <c r="F454" s="406">
        <v>1</v>
      </c>
      <c r="G454" s="406" t="s">
        <v>230</v>
      </c>
      <c r="H454" s="406" t="s">
        <v>143</v>
      </c>
      <c r="I454" s="406" t="s">
        <v>246</v>
      </c>
      <c r="J454" s="406" t="s">
        <v>314</v>
      </c>
      <c r="K454" s="406"/>
      <c r="L454" s="406"/>
      <c r="M454" s="406"/>
      <c r="N454" s="406"/>
      <c r="O454" s="406">
        <v>0</v>
      </c>
      <c r="P454" s="406">
        <v>0</v>
      </c>
      <c r="Q454" s="463">
        <v>1</v>
      </c>
      <c r="R454" s="464" t="s">
        <v>143</v>
      </c>
      <c r="S454" s="464" t="s">
        <v>138</v>
      </c>
      <c r="T454" s="464">
        <v>0</v>
      </c>
      <c r="U454" s="464">
        <v>0</v>
      </c>
      <c r="V454" s="464" t="s">
        <v>144</v>
      </c>
    </row>
    <row r="455" spans="1:22" x14ac:dyDescent="0.2">
      <c r="A455" s="406" t="s">
        <v>258</v>
      </c>
      <c r="B455" s="406" t="s">
        <v>259</v>
      </c>
      <c r="C455" s="406" t="s">
        <v>123</v>
      </c>
      <c r="D455" s="406" t="s">
        <v>303</v>
      </c>
      <c r="E455" s="406" t="s">
        <v>387</v>
      </c>
      <c r="F455" s="406">
        <v>1</v>
      </c>
      <c r="G455" s="406" t="s">
        <v>230</v>
      </c>
      <c r="H455" s="406" t="s">
        <v>143</v>
      </c>
      <c r="I455" s="406" t="s">
        <v>246</v>
      </c>
      <c r="J455" s="406" t="s">
        <v>307</v>
      </c>
      <c r="K455" s="406"/>
      <c r="L455" s="406"/>
      <c r="M455" s="406"/>
      <c r="N455" s="406"/>
      <c r="O455" s="406">
        <v>0</v>
      </c>
      <c r="P455" s="406">
        <v>0</v>
      </c>
      <c r="Q455" s="463">
        <v>1</v>
      </c>
      <c r="R455" s="464" t="s">
        <v>143</v>
      </c>
      <c r="S455" s="464" t="s">
        <v>139</v>
      </c>
      <c r="T455" s="464">
        <v>0</v>
      </c>
      <c r="U455" s="464">
        <v>0</v>
      </c>
      <c r="V455" s="464" t="s">
        <v>144</v>
      </c>
    </row>
    <row r="456" spans="1:22" x14ac:dyDescent="0.2">
      <c r="A456" s="406" t="s">
        <v>258</v>
      </c>
      <c r="B456" s="406" t="s">
        <v>259</v>
      </c>
      <c r="C456" s="406" t="s">
        <v>123</v>
      </c>
      <c r="D456" s="406" t="s">
        <v>304</v>
      </c>
      <c r="E456" s="406" t="s">
        <v>387</v>
      </c>
      <c r="F456" s="406">
        <v>1</v>
      </c>
      <c r="G456" s="406" t="s">
        <v>230</v>
      </c>
      <c r="H456" s="406" t="s">
        <v>143</v>
      </c>
      <c r="I456" s="406" t="s">
        <v>246</v>
      </c>
      <c r="J456" s="406" t="s">
        <v>314</v>
      </c>
      <c r="K456" s="406"/>
      <c r="L456" s="406"/>
      <c r="M456" s="406"/>
      <c r="N456" s="406"/>
      <c r="O456" s="406">
        <v>0</v>
      </c>
      <c r="P456" s="406">
        <v>0</v>
      </c>
      <c r="Q456" s="463">
        <v>1</v>
      </c>
      <c r="R456" s="464" t="s">
        <v>143</v>
      </c>
      <c r="S456" s="464" t="s">
        <v>140</v>
      </c>
      <c r="T456" s="464">
        <v>0</v>
      </c>
      <c r="U456" s="464">
        <v>0</v>
      </c>
      <c r="V456" s="464" t="s">
        <v>144</v>
      </c>
    </row>
    <row r="457" spans="1:22" x14ac:dyDescent="0.2">
      <c r="A457" s="406" t="s">
        <v>258</v>
      </c>
      <c r="B457" s="406" t="s">
        <v>259</v>
      </c>
      <c r="C457" s="406" t="s">
        <v>123</v>
      </c>
      <c r="D457" s="406" t="s">
        <v>304</v>
      </c>
      <c r="E457" s="406" t="s">
        <v>387</v>
      </c>
      <c r="F457" s="406">
        <v>1</v>
      </c>
      <c r="G457" s="406" t="s">
        <v>230</v>
      </c>
      <c r="H457" s="406" t="s">
        <v>143</v>
      </c>
      <c r="I457" s="406" t="s">
        <v>246</v>
      </c>
      <c r="J457" s="406" t="s">
        <v>307</v>
      </c>
      <c r="K457" s="406"/>
      <c r="L457" s="406"/>
      <c r="M457" s="406"/>
      <c r="N457" s="406"/>
      <c r="O457" s="406">
        <v>0</v>
      </c>
      <c r="P457" s="406">
        <v>0</v>
      </c>
      <c r="Q457" s="463">
        <v>1</v>
      </c>
      <c r="R457" s="464" t="s">
        <v>143</v>
      </c>
      <c r="S457" s="464" t="s">
        <v>141</v>
      </c>
      <c r="T457" s="464">
        <v>0</v>
      </c>
      <c r="U457" s="464">
        <v>0</v>
      </c>
      <c r="V457" s="464" t="s">
        <v>144</v>
      </c>
    </row>
    <row r="458" spans="1:22" x14ac:dyDescent="0.2">
      <c r="A458" s="406" t="s">
        <v>258</v>
      </c>
      <c r="B458" s="406" t="s">
        <v>259</v>
      </c>
      <c r="C458" s="406" t="s">
        <v>123</v>
      </c>
      <c r="D458" s="406" t="s">
        <v>73</v>
      </c>
      <c r="E458" s="406" t="s">
        <v>387</v>
      </c>
      <c r="F458" s="406">
        <v>2</v>
      </c>
      <c r="G458" s="406" t="s">
        <v>230</v>
      </c>
      <c r="H458" s="406" t="s">
        <v>145</v>
      </c>
      <c r="I458" s="406" t="s">
        <v>246</v>
      </c>
      <c r="J458" s="406" t="s">
        <v>314</v>
      </c>
      <c r="K458" s="406"/>
      <c r="L458" s="406"/>
      <c r="M458" s="406"/>
      <c r="N458" s="406"/>
      <c r="O458" s="406">
        <v>0</v>
      </c>
      <c r="P458" s="406">
        <v>0.5</v>
      </c>
      <c r="Q458" s="463">
        <v>2</v>
      </c>
      <c r="R458" s="464" t="s">
        <v>145</v>
      </c>
      <c r="S458" s="464" t="s">
        <v>132</v>
      </c>
      <c r="T458" s="464">
        <v>0</v>
      </c>
      <c r="U458" s="464">
        <v>0.5</v>
      </c>
      <c r="V458" s="464" t="s">
        <v>146</v>
      </c>
    </row>
    <row r="459" spans="1:22" x14ac:dyDescent="0.2">
      <c r="A459" s="406" t="s">
        <v>258</v>
      </c>
      <c r="B459" s="406" t="s">
        <v>259</v>
      </c>
      <c r="C459" s="406" t="s">
        <v>123</v>
      </c>
      <c r="D459" s="406" t="s">
        <v>73</v>
      </c>
      <c r="E459" s="406" t="s">
        <v>387</v>
      </c>
      <c r="F459" s="406">
        <v>2</v>
      </c>
      <c r="G459" s="406" t="s">
        <v>230</v>
      </c>
      <c r="H459" s="406" t="s">
        <v>145</v>
      </c>
      <c r="I459" s="406" t="s">
        <v>246</v>
      </c>
      <c r="J459" s="406" t="s">
        <v>307</v>
      </c>
      <c r="K459" s="406"/>
      <c r="L459" s="406"/>
      <c r="M459" s="406"/>
      <c r="N459" s="406"/>
      <c r="O459" s="406">
        <v>0</v>
      </c>
      <c r="P459" s="406">
        <v>0</v>
      </c>
      <c r="Q459" s="463">
        <v>2</v>
      </c>
      <c r="R459" s="464" t="s">
        <v>145</v>
      </c>
      <c r="S459" s="464" t="s">
        <v>133</v>
      </c>
      <c r="T459" s="464">
        <v>0</v>
      </c>
      <c r="U459" s="464">
        <v>0</v>
      </c>
      <c r="V459" s="464" t="s">
        <v>146</v>
      </c>
    </row>
    <row r="460" spans="1:22" x14ac:dyDescent="0.2">
      <c r="A460" s="406" t="s">
        <v>258</v>
      </c>
      <c r="B460" s="406" t="s">
        <v>259</v>
      </c>
      <c r="C460" s="406" t="s">
        <v>123</v>
      </c>
      <c r="D460" s="406" t="s">
        <v>301</v>
      </c>
      <c r="E460" s="406" t="s">
        <v>387</v>
      </c>
      <c r="F460" s="406">
        <v>2</v>
      </c>
      <c r="G460" s="406" t="s">
        <v>230</v>
      </c>
      <c r="H460" s="406" t="s">
        <v>145</v>
      </c>
      <c r="I460" s="406" t="s">
        <v>246</v>
      </c>
      <c r="J460" s="406" t="s">
        <v>314</v>
      </c>
      <c r="K460" s="406"/>
      <c r="L460" s="406"/>
      <c r="M460" s="406"/>
      <c r="N460" s="406"/>
      <c r="O460" s="406">
        <v>0</v>
      </c>
      <c r="P460" s="406">
        <v>0.5</v>
      </c>
      <c r="Q460" s="463">
        <v>2</v>
      </c>
      <c r="R460" s="464" t="s">
        <v>145</v>
      </c>
      <c r="S460" s="464" t="s">
        <v>134</v>
      </c>
      <c r="T460" s="464">
        <v>0</v>
      </c>
      <c r="U460" s="464">
        <v>0.5</v>
      </c>
      <c r="V460" s="464" t="s">
        <v>146</v>
      </c>
    </row>
    <row r="461" spans="1:22" x14ac:dyDescent="0.2">
      <c r="A461" s="406" t="s">
        <v>258</v>
      </c>
      <c r="B461" s="406" t="s">
        <v>259</v>
      </c>
      <c r="C461" s="406" t="s">
        <v>123</v>
      </c>
      <c r="D461" s="406" t="s">
        <v>301</v>
      </c>
      <c r="E461" s="406" t="s">
        <v>387</v>
      </c>
      <c r="F461" s="406">
        <v>2</v>
      </c>
      <c r="G461" s="406" t="s">
        <v>230</v>
      </c>
      <c r="H461" s="406" t="s">
        <v>145</v>
      </c>
      <c r="I461" s="406" t="s">
        <v>246</v>
      </c>
      <c r="J461" s="406" t="s">
        <v>307</v>
      </c>
      <c r="K461" s="406"/>
      <c r="L461" s="406"/>
      <c r="M461" s="406"/>
      <c r="N461" s="406"/>
      <c r="O461" s="406">
        <v>0</v>
      </c>
      <c r="P461" s="406">
        <v>0</v>
      </c>
      <c r="Q461" s="463">
        <v>2</v>
      </c>
      <c r="R461" s="464" t="s">
        <v>145</v>
      </c>
      <c r="S461" s="464" t="s">
        <v>135</v>
      </c>
      <c r="T461" s="464">
        <v>0</v>
      </c>
      <c r="U461" s="464">
        <v>0</v>
      </c>
      <c r="V461" s="464" t="s">
        <v>146</v>
      </c>
    </row>
    <row r="462" spans="1:22" x14ac:dyDescent="0.2">
      <c r="A462" s="406" t="s">
        <v>258</v>
      </c>
      <c r="B462" s="406" t="s">
        <v>259</v>
      </c>
      <c r="C462" s="406" t="s">
        <v>123</v>
      </c>
      <c r="D462" s="406" t="s">
        <v>302</v>
      </c>
      <c r="E462" s="406" t="s">
        <v>387</v>
      </c>
      <c r="F462" s="406">
        <v>2</v>
      </c>
      <c r="G462" s="406" t="s">
        <v>230</v>
      </c>
      <c r="H462" s="406" t="s">
        <v>145</v>
      </c>
      <c r="I462" s="406" t="s">
        <v>246</v>
      </c>
      <c r="J462" s="406" t="s">
        <v>314</v>
      </c>
      <c r="K462" s="406"/>
      <c r="L462" s="406"/>
      <c r="M462" s="406"/>
      <c r="N462" s="406"/>
      <c r="O462" s="406">
        <v>0</v>
      </c>
      <c r="P462" s="406">
        <v>0.5</v>
      </c>
      <c r="Q462" s="463">
        <v>2</v>
      </c>
      <c r="R462" s="464" t="s">
        <v>145</v>
      </c>
      <c r="S462" s="464" t="s">
        <v>136</v>
      </c>
      <c r="T462" s="464">
        <v>0</v>
      </c>
      <c r="U462" s="464">
        <v>0.5</v>
      </c>
      <c r="V462" s="464" t="s">
        <v>146</v>
      </c>
    </row>
    <row r="463" spans="1:22" x14ac:dyDescent="0.2">
      <c r="A463" s="406" t="s">
        <v>258</v>
      </c>
      <c r="B463" s="406" t="s">
        <v>259</v>
      </c>
      <c r="C463" s="406" t="s">
        <v>123</v>
      </c>
      <c r="D463" s="406" t="s">
        <v>302</v>
      </c>
      <c r="E463" s="406" t="s">
        <v>387</v>
      </c>
      <c r="F463" s="406">
        <v>2</v>
      </c>
      <c r="G463" s="406" t="s">
        <v>230</v>
      </c>
      <c r="H463" s="406" t="s">
        <v>145</v>
      </c>
      <c r="I463" s="406" t="s">
        <v>246</v>
      </c>
      <c r="J463" s="406" t="s">
        <v>307</v>
      </c>
      <c r="K463" s="406"/>
      <c r="L463" s="406"/>
      <c r="M463" s="406"/>
      <c r="N463" s="406"/>
      <c r="O463" s="406">
        <v>0</v>
      </c>
      <c r="P463" s="406">
        <v>0</v>
      </c>
      <c r="Q463" s="463">
        <v>2</v>
      </c>
      <c r="R463" s="464" t="s">
        <v>145</v>
      </c>
      <c r="S463" s="464" t="s">
        <v>137</v>
      </c>
      <c r="T463" s="464">
        <v>0</v>
      </c>
      <c r="U463" s="464">
        <v>0</v>
      </c>
      <c r="V463" s="464" t="s">
        <v>146</v>
      </c>
    </row>
    <row r="464" spans="1:22" x14ac:dyDescent="0.2">
      <c r="A464" s="406" t="s">
        <v>258</v>
      </c>
      <c r="B464" s="406" t="s">
        <v>259</v>
      </c>
      <c r="C464" s="406" t="s">
        <v>123</v>
      </c>
      <c r="D464" s="406" t="s">
        <v>303</v>
      </c>
      <c r="E464" s="406" t="s">
        <v>387</v>
      </c>
      <c r="F464" s="406">
        <v>2</v>
      </c>
      <c r="G464" s="406" t="s">
        <v>230</v>
      </c>
      <c r="H464" s="406" t="s">
        <v>145</v>
      </c>
      <c r="I464" s="406" t="s">
        <v>246</v>
      </c>
      <c r="J464" s="406" t="s">
        <v>314</v>
      </c>
      <c r="K464" s="406"/>
      <c r="L464" s="406"/>
      <c r="M464" s="406"/>
      <c r="N464" s="406"/>
      <c r="O464" s="406">
        <v>0</v>
      </c>
      <c r="P464" s="406">
        <v>0.5</v>
      </c>
      <c r="Q464" s="463">
        <v>2</v>
      </c>
      <c r="R464" s="464" t="s">
        <v>145</v>
      </c>
      <c r="S464" s="464" t="s">
        <v>138</v>
      </c>
      <c r="T464" s="464">
        <v>0</v>
      </c>
      <c r="U464" s="464">
        <v>0.5</v>
      </c>
      <c r="V464" s="464" t="s">
        <v>146</v>
      </c>
    </row>
    <row r="465" spans="1:22" x14ac:dyDescent="0.2">
      <c r="A465" s="406" t="s">
        <v>258</v>
      </c>
      <c r="B465" s="406" t="s">
        <v>259</v>
      </c>
      <c r="C465" s="406" t="s">
        <v>123</v>
      </c>
      <c r="D465" s="406" t="s">
        <v>303</v>
      </c>
      <c r="E465" s="406" t="s">
        <v>387</v>
      </c>
      <c r="F465" s="406">
        <v>2</v>
      </c>
      <c r="G465" s="406" t="s">
        <v>230</v>
      </c>
      <c r="H465" s="406" t="s">
        <v>145</v>
      </c>
      <c r="I465" s="406" t="s">
        <v>246</v>
      </c>
      <c r="J465" s="406" t="s">
        <v>307</v>
      </c>
      <c r="K465" s="406"/>
      <c r="L465" s="406"/>
      <c r="M465" s="406"/>
      <c r="N465" s="406"/>
      <c r="O465" s="406">
        <v>0</v>
      </c>
      <c r="P465" s="406">
        <v>0</v>
      </c>
      <c r="Q465" s="463">
        <v>2</v>
      </c>
      <c r="R465" s="464" t="s">
        <v>145</v>
      </c>
      <c r="S465" s="464" t="s">
        <v>139</v>
      </c>
      <c r="T465" s="464">
        <v>0</v>
      </c>
      <c r="U465" s="464">
        <v>0</v>
      </c>
      <c r="V465" s="464" t="s">
        <v>146</v>
      </c>
    </row>
    <row r="466" spans="1:22" x14ac:dyDescent="0.2">
      <c r="A466" s="406" t="s">
        <v>258</v>
      </c>
      <c r="B466" s="406" t="s">
        <v>259</v>
      </c>
      <c r="C466" s="406" t="s">
        <v>123</v>
      </c>
      <c r="D466" s="406" t="s">
        <v>304</v>
      </c>
      <c r="E466" s="406" t="s">
        <v>387</v>
      </c>
      <c r="F466" s="406">
        <v>2</v>
      </c>
      <c r="G466" s="406" t="s">
        <v>230</v>
      </c>
      <c r="H466" s="406" t="s">
        <v>145</v>
      </c>
      <c r="I466" s="406" t="s">
        <v>246</v>
      </c>
      <c r="J466" s="406" t="s">
        <v>314</v>
      </c>
      <c r="K466" s="406"/>
      <c r="L466" s="406"/>
      <c r="M466" s="406"/>
      <c r="N466" s="406"/>
      <c r="O466" s="406">
        <v>0</v>
      </c>
      <c r="P466" s="406">
        <v>0.5</v>
      </c>
      <c r="Q466" s="463">
        <v>2</v>
      </c>
      <c r="R466" s="464" t="s">
        <v>145</v>
      </c>
      <c r="S466" s="464" t="s">
        <v>140</v>
      </c>
      <c r="T466" s="464">
        <v>0</v>
      </c>
      <c r="U466" s="464">
        <v>0.5</v>
      </c>
      <c r="V466" s="464" t="s">
        <v>146</v>
      </c>
    </row>
    <row r="467" spans="1:22" x14ac:dyDescent="0.2">
      <c r="A467" s="406" t="s">
        <v>258</v>
      </c>
      <c r="B467" s="406" t="s">
        <v>259</v>
      </c>
      <c r="C467" s="406" t="s">
        <v>123</v>
      </c>
      <c r="D467" s="406" t="s">
        <v>304</v>
      </c>
      <c r="E467" s="406" t="s">
        <v>387</v>
      </c>
      <c r="F467" s="406">
        <v>2</v>
      </c>
      <c r="G467" s="406" t="s">
        <v>230</v>
      </c>
      <c r="H467" s="406" t="s">
        <v>145</v>
      </c>
      <c r="I467" s="406" t="s">
        <v>246</v>
      </c>
      <c r="J467" s="406" t="s">
        <v>307</v>
      </c>
      <c r="K467" s="406"/>
      <c r="L467" s="406"/>
      <c r="M467" s="406"/>
      <c r="N467" s="406"/>
      <c r="O467" s="406">
        <v>0</v>
      </c>
      <c r="P467" s="406">
        <v>0</v>
      </c>
      <c r="Q467" s="463">
        <v>2</v>
      </c>
      <c r="R467" s="464" t="s">
        <v>145</v>
      </c>
      <c r="S467" s="464" t="s">
        <v>141</v>
      </c>
      <c r="T467" s="464">
        <v>0</v>
      </c>
      <c r="U467" s="464">
        <v>0</v>
      </c>
      <c r="V467" s="464" t="s">
        <v>146</v>
      </c>
    </row>
    <row r="468" spans="1:22" x14ac:dyDescent="0.2">
      <c r="A468" s="406" t="s">
        <v>258</v>
      </c>
      <c r="B468" s="406" t="s">
        <v>259</v>
      </c>
      <c r="C468" s="406" t="s">
        <v>123</v>
      </c>
      <c r="D468" s="406" t="s">
        <v>73</v>
      </c>
      <c r="E468" s="406" t="s">
        <v>387</v>
      </c>
      <c r="F468" s="406">
        <v>3</v>
      </c>
      <c r="G468" s="406" t="s">
        <v>230</v>
      </c>
      <c r="H468" s="406" t="s">
        <v>147</v>
      </c>
      <c r="I468" s="406" t="s">
        <v>246</v>
      </c>
      <c r="J468" s="406" t="s">
        <v>314</v>
      </c>
      <c r="K468" s="406"/>
      <c r="L468" s="406"/>
      <c r="M468" s="406"/>
      <c r="N468" s="406"/>
      <c r="O468" s="406">
        <v>0</v>
      </c>
      <c r="P468" s="406">
        <v>0.7</v>
      </c>
      <c r="Q468" s="463">
        <v>3</v>
      </c>
      <c r="R468" s="464" t="s">
        <v>147</v>
      </c>
      <c r="S468" s="464" t="s">
        <v>132</v>
      </c>
      <c r="T468" s="464">
        <v>0</v>
      </c>
      <c r="U468" s="464">
        <v>0.7</v>
      </c>
      <c r="V468" s="464" t="s">
        <v>148</v>
      </c>
    </row>
    <row r="469" spans="1:22" x14ac:dyDescent="0.2">
      <c r="A469" s="406" t="s">
        <v>258</v>
      </c>
      <c r="B469" s="406" t="s">
        <v>259</v>
      </c>
      <c r="C469" s="406" t="s">
        <v>123</v>
      </c>
      <c r="D469" s="406" t="s">
        <v>73</v>
      </c>
      <c r="E469" s="406" t="s">
        <v>387</v>
      </c>
      <c r="F469" s="406">
        <v>3</v>
      </c>
      <c r="G469" s="406" t="s">
        <v>230</v>
      </c>
      <c r="H469" s="406" t="s">
        <v>147</v>
      </c>
      <c r="I469" s="406" t="s">
        <v>246</v>
      </c>
      <c r="J469" s="406" t="s">
        <v>307</v>
      </c>
      <c r="K469" s="406"/>
      <c r="L469" s="406"/>
      <c r="M469" s="406"/>
      <c r="N469" s="406"/>
      <c r="O469" s="406">
        <v>0</v>
      </c>
      <c r="P469" s="406">
        <v>0</v>
      </c>
      <c r="Q469" s="463">
        <v>3</v>
      </c>
      <c r="R469" s="464" t="s">
        <v>147</v>
      </c>
      <c r="S469" s="464" t="s">
        <v>133</v>
      </c>
      <c r="T469" s="464">
        <v>0</v>
      </c>
      <c r="U469" s="464">
        <v>0</v>
      </c>
      <c r="V469" s="464" t="s">
        <v>148</v>
      </c>
    </row>
    <row r="470" spans="1:22" x14ac:dyDescent="0.2">
      <c r="A470" s="406" t="s">
        <v>258</v>
      </c>
      <c r="B470" s="406" t="s">
        <v>259</v>
      </c>
      <c r="C470" s="406" t="s">
        <v>123</v>
      </c>
      <c r="D470" s="406" t="s">
        <v>301</v>
      </c>
      <c r="E470" s="406" t="s">
        <v>387</v>
      </c>
      <c r="F470" s="406">
        <v>3</v>
      </c>
      <c r="G470" s="406" t="s">
        <v>230</v>
      </c>
      <c r="H470" s="406" t="s">
        <v>147</v>
      </c>
      <c r="I470" s="406" t="s">
        <v>246</v>
      </c>
      <c r="J470" s="406" t="s">
        <v>314</v>
      </c>
      <c r="K470" s="406"/>
      <c r="L470" s="406"/>
      <c r="M470" s="406"/>
      <c r="N470" s="406"/>
      <c r="O470" s="406">
        <v>0</v>
      </c>
      <c r="P470" s="406">
        <v>0.4</v>
      </c>
      <c r="Q470" s="463">
        <v>3</v>
      </c>
      <c r="R470" s="464" t="s">
        <v>147</v>
      </c>
      <c r="S470" s="464" t="s">
        <v>134</v>
      </c>
      <c r="T470" s="464">
        <v>0</v>
      </c>
      <c r="U470" s="464">
        <v>0.4</v>
      </c>
      <c r="V470" s="464" t="s">
        <v>148</v>
      </c>
    </row>
    <row r="471" spans="1:22" x14ac:dyDescent="0.2">
      <c r="A471" s="406" t="s">
        <v>258</v>
      </c>
      <c r="B471" s="406" t="s">
        <v>259</v>
      </c>
      <c r="C471" s="406" t="s">
        <v>123</v>
      </c>
      <c r="D471" s="406" t="s">
        <v>301</v>
      </c>
      <c r="E471" s="406" t="s">
        <v>387</v>
      </c>
      <c r="F471" s="406">
        <v>3</v>
      </c>
      <c r="G471" s="406" t="s">
        <v>230</v>
      </c>
      <c r="H471" s="406" t="s">
        <v>147</v>
      </c>
      <c r="I471" s="406" t="s">
        <v>246</v>
      </c>
      <c r="J471" s="406" t="s">
        <v>307</v>
      </c>
      <c r="K471" s="406"/>
      <c r="L471" s="406"/>
      <c r="M471" s="406"/>
      <c r="N471" s="406"/>
      <c r="O471" s="406">
        <v>0</v>
      </c>
      <c r="P471" s="406">
        <v>0</v>
      </c>
      <c r="Q471" s="463">
        <v>3</v>
      </c>
      <c r="R471" s="464" t="s">
        <v>147</v>
      </c>
      <c r="S471" s="464" t="s">
        <v>135</v>
      </c>
      <c r="T471" s="464">
        <v>0</v>
      </c>
      <c r="U471" s="464">
        <v>0</v>
      </c>
      <c r="V471" s="464" t="s">
        <v>148</v>
      </c>
    </row>
    <row r="472" spans="1:22" x14ac:dyDescent="0.2">
      <c r="A472" s="406" t="s">
        <v>258</v>
      </c>
      <c r="B472" s="406" t="s">
        <v>259</v>
      </c>
      <c r="C472" s="406" t="s">
        <v>123</v>
      </c>
      <c r="D472" s="406" t="s">
        <v>302</v>
      </c>
      <c r="E472" s="406" t="s">
        <v>387</v>
      </c>
      <c r="F472" s="406">
        <v>3</v>
      </c>
      <c r="G472" s="406" t="s">
        <v>230</v>
      </c>
      <c r="H472" s="406" t="s">
        <v>147</v>
      </c>
      <c r="I472" s="406" t="s">
        <v>246</v>
      </c>
      <c r="J472" s="406" t="s">
        <v>314</v>
      </c>
      <c r="K472" s="406"/>
      <c r="L472" s="406"/>
      <c r="M472" s="406"/>
      <c r="N472" s="406"/>
      <c r="O472" s="406">
        <v>0</v>
      </c>
      <c r="P472" s="406">
        <v>0.2</v>
      </c>
      <c r="Q472" s="463">
        <v>3</v>
      </c>
      <c r="R472" s="464" t="s">
        <v>147</v>
      </c>
      <c r="S472" s="464" t="s">
        <v>136</v>
      </c>
      <c r="T472" s="464">
        <v>0</v>
      </c>
      <c r="U472" s="464">
        <v>0.2</v>
      </c>
      <c r="V472" s="464" t="s">
        <v>148</v>
      </c>
    </row>
    <row r="473" spans="1:22" x14ac:dyDescent="0.2">
      <c r="A473" s="406" t="s">
        <v>258</v>
      </c>
      <c r="B473" s="406" t="s">
        <v>259</v>
      </c>
      <c r="C473" s="406" t="s">
        <v>123</v>
      </c>
      <c r="D473" s="406" t="s">
        <v>302</v>
      </c>
      <c r="E473" s="406" t="s">
        <v>387</v>
      </c>
      <c r="F473" s="406">
        <v>3</v>
      </c>
      <c r="G473" s="406" t="s">
        <v>230</v>
      </c>
      <c r="H473" s="406" t="s">
        <v>147</v>
      </c>
      <c r="I473" s="406" t="s">
        <v>246</v>
      </c>
      <c r="J473" s="406" t="s">
        <v>307</v>
      </c>
      <c r="K473" s="406"/>
      <c r="L473" s="406"/>
      <c r="M473" s="406"/>
      <c r="N473" s="406"/>
      <c r="O473" s="406">
        <v>0</v>
      </c>
      <c r="P473" s="406">
        <v>0</v>
      </c>
      <c r="Q473" s="463">
        <v>3</v>
      </c>
      <c r="R473" s="464" t="s">
        <v>147</v>
      </c>
      <c r="S473" s="464" t="s">
        <v>137</v>
      </c>
      <c r="T473" s="464">
        <v>0</v>
      </c>
      <c r="U473" s="464">
        <v>0</v>
      </c>
      <c r="V473" s="464" t="s">
        <v>148</v>
      </c>
    </row>
    <row r="474" spans="1:22" x14ac:dyDescent="0.2">
      <c r="A474" s="406" t="s">
        <v>258</v>
      </c>
      <c r="B474" s="406" t="s">
        <v>259</v>
      </c>
      <c r="C474" s="406" t="s">
        <v>123</v>
      </c>
      <c r="D474" s="406" t="s">
        <v>303</v>
      </c>
      <c r="E474" s="406" t="s">
        <v>387</v>
      </c>
      <c r="F474" s="406">
        <v>3</v>
      </c>
      <c r="G474" s="406" t="s">
        <v>230</v>
      </c>
      <c r="H474" s="406" t="s">
        <v>147</v>
      </c>
      <c r="I474" s="406" t="s">
        <v>246</v>
      </c>
      <c r="J474" s="406" t="s">
        <v>314</v>
      </c>
      <c r="K474" s="406"/>
      <c r="L474" s="406"/>
      <c r="M474" s="406"/>
      <c r="N474" s="406"/>
      <c r="O474" s="406">
        <v>0</v>
      </c>
      <c r="P474" s="406">
        <v>0.2</v>
      </c>
      <c r="Q474" s="463">
        <v>3</v>
      </c>
      <c r="R474" s="464" t="s">
        <v>147</v>
      </c>
      <c r="S474" s="464" t="s">
        <v>138</v>
      </c>
      <c r="T474" s="464">
        <v>0</v>
      </c>
      <c r="U474" s="464">
        <v>0.2</v>
      </c>
      <c r="V474" s="464" t="s">
        <v>148</v>
      </c>
    </row>
    <row r="475" spans="1:22" x14ac:dyDescent="0.2">
      <c r="A475" s="406" t="s">
        <v>258</v>
      </c>
      <c r="B475" s="406" t="s">
        <v>259</v>
      </c>
      <c r="C475" s="406" t="s">
        <v>123</v>
      </c>
      <c r="D475" s="406" t="s">
        <v>303</v>
      </c>
      <c r="E475" s="406" t="s">
        <v>387</v>
      </c>
      <c r="F475" s="406">
        <v>3</v>
      </c>
      <c r="G475" s="406" t="s">
        <v>230</v>
      </c>
      <c r="H475" s="406" t="s">
        <v>147</v>
      </c>
      <c r="I475" s="406" t="s">
        <v>246</v>
      </c>
      <c r="J475" s="406" t="s">
        <v>307</v>
      </c>
      <c r="K475" s="406"/>
      <c r="L475" s="406"/>
      <c r="M475" s="406"/>
      <c r="N475" s="406"/>
      <c r="O475" s="406">
        <v>0</v>
      </c>
      <c r="P475" s="406">
        <v>0</v>
      </c>
      <c r="Q475" s="463">
        <v>3</v>
      </c>
      <c r="R475" s="464" t="s">
        <v>147</v>
      </c>
      <c r="S475" s="464" t="s">
        <v>139</v>
      </c>
      <c r="T475" s="464">
        <v>0</v>
      </c>
      <c r="U475" s="464">
        <v>0</v>
      </c>
      <c r="V475" s="464" t="s">
        <v>148</v>
      </c>
    </row>
    <row r="476" spans="1:22" x14ac:dyDescent="0.2">
      <c r="A476" s="406" t="s">
        <v>258</v>
      </c>
      <c r="B476" s="406" t="s">
        <v>259</v>
      </c>
      <c r="C476" s="406" t="s">
        <v>123</v>
      </c>
      <c r="D476" s="406" t="s">
        <v>304</v>
      </c>
      <c r="E476" s="406" t="s">
        <v>387</v>
      </c>
      <c r="F476" s="406">
        <v>3</v>
      </c>
      <c r="G476" s="406" t="s">
        <v>230</v>
      </c>
      <c r="H476" s="406" t="s">
        <v>147</v>
      </c>
      <c r="I476" s="406" t="s">
        <v>246</v>
      </c>
      <c r="J476" s="406" t="s">
        <v>314</v>
      </c>
      <c r="K476" s="406"/>
      <c r="L476" s="406"/>
      <c r="M476" s="406"/>
      <c r="N476" s="406"/>
      <c r="O476" s="406">
        <v>0</v>
      </c>
      <c r="P476" s="406">
        <v>0.2</v>
      </c>
      <c r="Q476" s="463">
        <v>3</v>
      </c>
      <c r="R476" s="464" t="s">
        <v>147</v>
      </c>
      <c r="S476" s="464" t="s">
        <v>140</v>
      </c>
      <c r="T476" s="464">
        <v>0</v>
      </c>
      <c r="U476" s="464">
        <v>0.2</v>
      </c>
      <c r="V476" s="464" t="s">
        <v>148</v>
      </c>
    </row>
    <row r="477" spans="1:22" x14ac:dyDescent="0.2">
      <c r="A477" s="406" t="s">
        <v>258</v>
      </c>
      <c r="B477" s="406" t="s">
        <v>259</v>
      </c>
      <c r="C477" s="406" t="s">
        <v>123</v>
      </c>
      <c r="D477" s="406" t="s">
        <v>304</v>
      </c>
      <c r="E477" s="406" t="s">
        <v>387</v>
      </c>
      <c r="F477" s="406">
        <v>3</v>
      </c>
      <c r="G477" s="406" t="s">
        <v>230</v>
      </c>
      <c r="H477" s="406" t="s">
        <v>147</v>
      </c>
      <c r="I477" s="406" t="s">
        <v>246</v>
      </c>
      <c r="J477" s="406" t="s">
        <v>307</v>
      </c>
      <c r="K477" s="406"/>
      <c r="L477" s="406"/>
      <c r="M477" s="406"/>
      <c r="N477" s="406"/>
      <c r="O477" s="406">
        <v>0</v>
      </c>
      <c r="P477" s="406">
        <v>0</v>
      </c>
      <c r="Q477" s="463">
        <v>3</v>
      </c>
      <c r="R477" s="464" t="s">
        <v>147</v>
      </c>
      <c r="S477" s="464" t="s">
        <v>141</v>
      </c>
      <c r="T477" s="464">
        <v>0</v>
      </c>
      <c r="U477" s="464">
        <v>0</v>
      </c>
      <c r="V477" s="464" t="s">
        <v>148</v>
      </c>
    </row>
    <row r="478" spans="1:22" x14ac:dyDescent="0.2">
      <c r="A478" s="406" t="s">
        <v>258</v>
      </c>
      <c r="B478" s="406" t="s">
        <v>259</v>
      </c>
      <c r="C478" s="406" t="s">
        <v>123</v>
      </c>
      <c r="D478" s="406" t="s">
        <v>73</v>
      </c>
      <c r="E478" s="406" t="s">
        <v>387</v>
      </c>
      <c r="F478" s="406">
        <v>4</v>
      </c>
      <c r="G478" s="406" t="s">
        <v>230</v>
      </c>
      <c r="H478" s="406" t="s">
        <v>149</v>
      </c>
      <c r="I478" s="406" t="s">
        <v>246</v>
      </c>
      <c r="J478" s="406" t="s">
        <v>314</v>
      </c>
      <c r="K478" s="406"/>
      <c r="L478" s="406"/>
      <c r="M478" s="406"/>
      <c r="N478" s="406"/>
      <c r="O478" s="406">
        <v>0</v>
      </c>
      <c r="P478" s="406">
        <v>0.45</v>
      </c>
      <c r="Q478" s="463">
        <v>4</v>
      </c>
      <c r="R478" s="464" t="s">
        <v>149</v>
      </c>
      <c r="S478" s="464" t="s">
        <v>132</v>
      </c>
      <c r="T478" s="464">
        <v>0</v>
      </c>
      <c r="U478" s="464">
        <v>0.45</v>
      </c>
      <c r="V478" s="464" t="s">
        <v>150</v>
      </c>
    </row>
    <row r="479" spans="1:22" x14ac:dyDescent="0.2">
      <c r="A479" s="406" t="s">
        <v>258</v>
      </c>
      <c r="B479" s="406" t="s">
        <v>259</v>
      </c>
      <c r="C479" s="406" t="s">
        <v>123</v>
      </c>
      <c r="D479" s="406" t="s">
        <v>73</v>
      </c>
      <c r="E479" s="406" t="s">
        <v>387</v>
      </c>
      <c r="F479" s="406">
        <v>4</v>
      </c>
      <c r="G479" s="406" t="s">
        <v>230</v>
      </c>
      <c r="H479" s="406" t="s">
        <v>149</v>
      </c>
      <c r="I479" s="406" t="s">
        <v>246</v>
      </c>
      <c r="J479" s="406" t="s">
        <v>307</v>
      </c>
      <c r="K479" s="406"/>
      <c r="L479" s="406"/>
      <c r="M479" s="406"/>
      <c r="N479" s="406"/>
      <c r="O479" s="406">
        <v>0</v>
      </c>
      <c r="P479" s="406">
        <v>0</v>
      </c>
      <c r="Q479" s="463">
        <v>4</v>
      </c>
      <c r="R479" s="464" t="s">
        <v>149</v>
      </c>
      <c r="S479" s="464" t="s">
        <v>133</v>
      </c>
      <c r="T479" s="464">
        <v>0</v>
      </c>
      <c r="U479" s="464">
        <v>0</v>
      </c>
      <c r="V479" s="464" t="s">
        <v>150</v>
      </c>
    </row>
    <row r="480" spans="1:22" x14ac:dyDescent="0.2">
      <c r="A480" s="406" t="s">
        <v>258</v>
      </c>
      <c r="B480" s="406" t="s">
        <v>259</v>
      </c>
      <c r="C480" s="406" t="s">
        <v>123</v>
      </c>
      <c r="D480" s="406" t="s">
        <v>301</v>
      </c>
      <c r="E480" s="406" t="s">
        <v>387</v>
      </c>
      <c r="F480" s="406">
        <v>4</v>
      </c>
      <c r="G480" s="406" t="s">
        <v>230</v>
      </c>
      <c r="H480" s="406" t="s">
        <v>149</v>
      </c>
      <c r="I480" s="406" t="s">
        <v>246</v>
      </c>
      <c r="J480" s="406" t="s">
        <v>314</v>
      </c>
      <c r="K480" s="406"/>
      <c r="L480" s="406"/>
      <c r="M480" s="406"/>
      <c r="N480" s="406"/>
      <c r="O480" s="406">
        <v>0</v>
      </c>
      <c r="P480" s="406">
        <v>0.25</v>
      </c>
      <c r="Q480" s="463">
        <v>4</v>
      </c>
      <c r="R480" s="464" t="s">
        <v>149</v>
      </c>
      <c r="S480" s="464" t="s">
        <v>134</v>
      </c>
      <c r="T480" s="464">
        <v>0</v>
      </c>
      <c r="U480" s="464">
        <v>0.25</v>
      </c>
      <c r="V480" s="464" t="s">
        <v>150</v>
      </c>
    </row>
    <row r="481" spans="1:22" x14ac:dyDescent="0.2">
      <c r="A481" s="406" t="s">
        <v>258</v>
      </c>
      <c r="B481" s="406" t="s">
        <v>259</v>
      </c>
      <c r="C481" s="406" t="s">
        <v>123</v>
      </c>
      <c r="D481" s="406" t="s">
        <v>301</v>
      </c>
      <c r="E481" s="406" t="s">
        <v>387</v>
      </c>
      <c r="F481" s="406">
        <v>4</v>
      </c>
      <c r="G481" s="406" t="s">
        <v>230</v>
      </c>
      <c r="H481" s="406" t="s">
        <v>149</v>
      </c>
      <c r="I481" s="406" t="s">
        <v>246</v>
      </c>
      <c r="J481" s="406" t="s">
        <v>307</v>
      </c>
      <c r="K481" s="406"/>
      <c r="L481" s="406"/>
      <c r="M481" s="406"/>
      <c r="N481" s="406"/>
      <c r="O481" s="406">
        <v>0</v>
      </c>
      <c r="P481" s="406">
        <v>0</v>
      </c>
      <c r="Q481" s="463">
        <v>4</v>
      </c>
      <c r="R481" s="464" t="s">
        <v>149</v>
      </c>
      <c r="S481" s="464" t="s">
        <v>135</v>
      </c>
      <c r="T481" s="464">
        <v>0</v>
      </c>
      <c r="U481" s="464">
        <v>0</v>
      </c>
      <c r="V481" s="464" t="s">
        <v>150</v>
      </c>
    </row>
    <row r="482" spans="1:22" x14ac:dyDescent="0.2">
      <c r="A482" s="406" t="s">
        <v>258</v>
      </c>
      <c r="B482" s="406" t="s">
        <v>259</v>
      </c>
      <c r="C482" s="406" t="s">
        <v>123</v>
      </c>
      <c r="D482" s="406" t="s">
        <v>302</v>
      </c>
      <c r="E482" s="406" t="s">
        <v>387</v>
      </c>
      <c r="F482" s="406">
        <v>4</v>
      </c>
      <c r="G482" s="406" t="s">
        <v>230</v>
      </c>
      <c r="H482" s="406" t="s">
        <v>149</v>
      </c>
      <c r="I482" s="406" t="s">
        <v>246</v>
      </c>
      <c r="J482" s="406" t="s">
        <v>314</v>
      </c>
      <c r="K482" s="406"/>
      <c r="L482" s="406"/>
      <c r="M482" s="406"/>
      <c r="N482" s="406"/>
      <c r="O482" s="406">
        <v>0</v>
      </c>
      <c r="P482" s="406">
        <v>0.25</v>
      </c>
      <c r="Q482" s="463">
        <v>4</v>
      </c>
      <c r="R482" s="464" t="s">
        <v>149</v>
      </c>
      <c r="S482" s="464" t="s">
        <v>136</v>
      </c>
      <c r="T482" s="464">
        <v>0</v>
      </c>
      <c r="U482" s="464">
        <v>0.25</v>
      </c>
      <c r="V482" s="464" t="s">
        <v>150</v>
      </c>
    </row>
    <row r="483" spans="1:22" x14ac:dyDescent="0.2">
      <c r="A483" s="406" t="s">
        <v>258</v>
      </c>
      <c r="B483" s="406" t="s">
        <v>259</v>
      </c>
      <c r="C483" s="406" t="s">
        <v>123</v>
      </c>
      <c r="D483" s="406" t="s">
        <v>302</v>
      </c>
      <c r="E483" s="406" t="s">
        <v>387</v>
      </c>
      <c r="F483" s="406">
        <v>4</v>
      </c>
      <c r="G483" s="406" t="s">
        <v>230</v>
      </c>
      <c r="H483" s="406" t="s">
        <v>149</v>
      </c>
      <c r="I483" s="406" t="s">
        <v>246</v>
      </c>
      <c r="J483" s="406" t="s">
        <v>307</v>
      </c>
      <c r="K483" s="406"/>
      <c r="L483" s="406"/>
      <c r="M483" s="406"/>
      <c r="N483" s="406"/>
      <c r="O483" s="406">
        <v>0</v>
      </c>
      <c r="P483" s="406">
        <v>0</v>
      </c>
      <c r="Q483" s="463">
        <v>4</v>
      </c>
      <c r="R483" s="464" t="s">
        <v>149</v>
      </c>
      <c r="S483" s="464" t="s">
        <v>137</v>
      </c>
      <c r="T483" s="464">
        <v>0</v>
      </c>
      <c r="U483" s="464">
        <v>0</v>
      </c>
      <c r="V483" s="464" t="s">
        <v>150</v>
      </c>
    </row>
    <row r="484" spans="1:22" x14ac:dyDescent="0.2">
      <c r="A484" s="406" t="s">
        <v>258</v>
      </c>
      <c r="B484" s="406" t="s">
        <v>259</v>
      </c>
      <c r="C484" s="406" t="s">
        <v>123</v>
      </c>
      <c r="D484" s="406" t="s">
        <v>303</v>
      </c>
      <c r="E484" s="406" t="s">
        <v>387</v>
      </c>
      <c r="F484" s="406">
        <v>4</v>
      </c>
      <c r="G484" s="406" t="s">
        <v>230</v>
      </c>
      <c r="H484" s="406" t="s">
        <v>149</v>
      </c>
      <c r="I484" s="406" t="s">
        <v>246</v>
      </c>
      <c r="J484" s="406" t="s">
        <v>314</v>
      </c>
      <c r="K484" s="406"/>
      <c r="L484" s="406"/>
      <c r="M484" s="406"/>
      <c r="N484" s="406"/>
      <c r="O484" s="406">
        <v>0</v>
      </c>
      <c r="P484" s="406">
        <v>0.25</v>
      </c>
      <c r="Q484" s="463">
        <v>4</v>
      </c>
      <c r="R484" s="464" t="s">
        <v>149</v>
      </c>
      <c r="S484" s="464" t="s">
        <v>138</v>
      </c>
      <c r="T484" s="464">
        <v>0</v>
      </c>
      <c r="U484" s="464">
        <v>0.25</v>
      </c>
      <c r="V484" s="464" t="s">
        <v>150</v>
      </c>
    </row>
    <row r="485" spans="1:22" x14ac:dyDescent="0.2">
      <c r="A485" s="406" t="s">
        <v>258</v>
      </c>
      <c r="B485" s="406" t="s">
        <v>259</v>
      </c>
      <c r="C485" s="406" t="s">
        <v>123</v>
      </c>
      <c r="D485" s="406" t="s">
        <v>303</v>
      </c>
      <c r="E485" s="406" t="s">
        <v>387</v>
      </c>
      <c r="F485" s="406">
        <v>4</v>
      </c>
      <c r="G485" s="406" t="s">
        <v>230</v>
      </c>
      <c r="H485" s="406" t="s">
        <v>149</v>
      </c>
      <c r="I485" s="406" t="s">
        <v>246</v>
      </c>
      <c r="J485" s="406" t="s">
        <v>307</v>
      </c>
      <c r="K485" s="406"/>
      <c r="L485" s="406"/>
      <c r="M485" s="406"/>
      <c r="N485" s="406"/>
      <c r="O485" s="406">
        <v>0</v>
      </c>
      <c r="P485" s="406">
        <v>0</v>
      </c>
      <c r="Q485" s="463">
        <v>4</v>
      </c>
      <c r="R485" s="464" t="s">
        <v>149</v>
      </c>
      <c r="S485" s="464" t="s">
        <v>139</v>
      </c>
      <c r="T485" s="464">
        <v>0</v>
      </c>
      <c r="U485" s="464">
        <v>0</v>
      </c>
      <c r="V485" s="464" t="s">
        <v>150</v>
      </c>
    </row>
    <row r="486" spans="1:22" x14ac:dyDescent="0.2">
      <c r="A486" s="406" t="s">
        <v>258</v>
      </c>
      <c r="B486" s="406" t="s">
        <v>259</v>
      </c>
      <c r="C486" s="406" t="s">
        <v>123</v>
      </c>
      <c r="D486" s="406" t="s">
        <v>304</v>
      </c>
      <c r="E486" s="406" t="s">
        <v>387</v>
      </c>
      <c r="F486" s="406">
        <v>4</v>
      </c>
      <c r="G486" s="406" t="s">
        <v>230</v>
      </c>
      <c r="H486" s="406" t="s">
        <v>149</v>
      </c>
      <c r="I486" s="406" t="s">
        <v>246</v>
      </c>
      <c r="J486" s="406" t="s">
        <v>314</v>
      </c>
      <c r="K486" s="406"/>
      <c r="L486" s="406"/>
      <c r="M486" s="406"/>
      <c r="N486" s="406"/>
      <c r="O486" s="406">
        <v>0</v>
      </c>
      <c r="P486" s="406">
        <v>0.25</v>
      </c>
      <c r="Q486" s="463">
        <v>4</v>
      </c>
      <c r="R486" s="464" t="s">
        <v>149</v>
      </c>
      <c r="S486" s="464" t="s">
        <v>140</v>
      </c>
      <c r="T486" s="464">
        <v>0</v>
      </c>
      <c r="U486" s="464">
        <v>0.25</v>
      </c>
      <c r="V486" s="464" t="s">
        <v>150</v>
      </c>
    </row>
    <row r="487" spans="1:22" x14ac:dyDescent="0.2">
      <c r="A487" s="406" t="s">
        <v>258</v>
      </c>
      <c r="B487" s="406" t="s">
        <v>259</v>
      </c>
      <c r="C487" s="406" t="s">
        <v>123</v>
      </c>
      <c r="D487" s="406" t="s">
        <v>304</v>
      </c>
      <c r="E487" s="406" t="s">
        <v>387</v>
      </c>
      <c r="F487" s="406">
        <v>4</v>
      </c>
      <c r="G487" s="406" t="s">
        <v>230</v>
      </c>
      <c r="H487" s="406" t="s">
        <v>149</v>
      </c>
      <c r="I487" s="406" t="s">
        <v>246</v>
      </c>
      <c r="J487" s="406" t="s">
        <v>307</v>
      </c>
      <c r="K487" s="406"/>
      <c r="L487" s="406"/>
      <c r="M487" s="406"/>
      <c r="N487" s="406"/>
      <c r="O487" s="406">
        <v>0</v>
      </c>
      <c r="P487" s="406">
        <v>0</v>
      </c>
      <c r="Q487" s="463">
        <v>4</v>
      </c>
      <c r="R487" s="464" t="s">
        <v>149</v>
      </c>
      <c r="S487" s="464" t="s">
        <v>141</v>
      </c>
      <c r="T487" s="464">
        <v>0</v>
      </c>
      <c r="U487" s="464">
        <v>0</v>
      </c>
      <c r="V487" s="464" t="s">
        <v>150</v>
      </c>
    </row>
    <row r="488" spans="1:22" x14ac:dyDescent="0.2">
      <c r="A488" s="406" t="s">
        <v>258</v>
      </c>
      <c r="B488" s="406" t="s">
        <v>259</v>
      </c>
      <c r="C488" s="406" t="s">
        <v>123</v>
      </c>
      <c r="D488" s="406" t="s">
        <v>73</v>
      </c>
      <c r="E488" s="406" t="s">
        <v>387</v>
      </c>
      <c r="F488" s="406">
        <v>5</v>
      </c>
      <c r="G488" s="406" t="s">
        <v>230</v>
      </c>
      <c r="H488" s="406" t="s">
        <v>151</v>
      </c>
      <c r="I488" s="406" t="s">
        <v>246</v>
      </c>
      <c r="J488" s="406" t="s">
        <v>314</v>
      </c>
      <c r="K488" s="406"/>
      <c r="L488" s="406"/>
      <c r="M488" s="406"/>
      <c r="N488" s="406"/>
      <c r="O488" s="406">
        <v>0</v>
      </c>
      <c r="P488" s="406">
        <v>0.2</v>
      </c>
      <c r="Q488" s="463">
        <v>5</v>
      </c>
      <c r="R488" s="464" t="s">
        <v>151</v>
      </c>
      <c r="S488" s="464" t="s">
        <v>132</v>
      </c>
      <c r="T488" s="464">
        <v>0</v>
      </c>
      <c r="U488" s="464">
        <v>0.2</v>
      </c>
      <c r="V488" s="464" t="s">
        <v>152</v>
      </c>
    </row>
    <row r="489" spans="1:22" x14ac:dyDescent="0.2">
      <c r="A489" s="406" t="s">
        <v>258</v>
      </c>
      <c r="B489" s="406" t="s">
        <v>259</v>
      </c>
      <c r="C489" s="406" t="s">
        <v>123</v>
      </c>
      <c r="D489" s="406" t="s">
        <v>73</v>
      </c>
      <c r="E489" s="406" t="s">
        <v>387</v>
      </c>
      <c r="F489" s="406">
        <v>5</v>
      </c>
      <c r="G489" s="406" t="s">
        <v>230</v>
      </c>
      <c r="H489" s="406" t="s">
        <v>151</v>
      </c>
      <c r="I489" s="406" t="s">
        <v>246</v>
      </c>
      <c r="J489" s="406" t="s">
        <v>307</v>
      </c>
      <c r="K489" s="406"/>
      <c r="L489" s="406"/>
      <c r="M489" s="406"/>
      <c r="N489" s="406"/>
      <c r="O489" s="406">
        <v>0</v>
      </c>
      <c r="P489" s="406">
        <v>0</v>
      </c>
      <c r="Q489" s="463">
        <v>5</v>
      </c>
      <c r="R489" s="464" t="s">
        <v>151</v>
      </c>
      <c r="S489" s="464" t="s">
        <v>133</v>
      </c>
      <c r="T489" s="464">
        <v>0</v>
      </c>
      <c r="U489" s="464">
        <v>0</v>
      </c>
      <c r="V489" s="464" t="s">
        <v>152</v>
      </c>
    </row>
    <row r="490" spans="1:22" x14ac:dyDescent="0.2">
      <c r="A490" s="406" t="s">
        <v>258</v>
      </c>
      <c r="B490" s="406" t="s">
        <v>259</v>
      </c>
      <c r="C490" s="406" t="s">
        <v>123</v>
      </c>
      <c r="D490" s="406" t="s">
        <v>301</v>
      </c>
      <c r="E490" s="406" t="s">
        <v>387</v>
      </c>
      <c r="F490" s="406">
        <v>5</v>
      </c>
      <c r="G490" s="406" t="s">
        <v>230</v>
      </c>
      <c r="H490" s="406" t="s">
        <v>151</v>
      </c>
      <c r="I490" s="406" t="s">
        <v>246</v>
      </c>
      <c r="J490" s="406" t="s">
        <v>314</v>
      </c>
      <c r="K490" s="406"/>
      <c r="L490" s="406"/>
      <c r="M490" s="406"/>
      <c r="N490" s="406"/>
      <c r="O490" s="406">
        <v>0</v>
      </c>
      <c r="P490" s="406">
        <v>0</v>
      </c>
      <c r="Q490" s="463">
        <v>5</v>
      </c>
      <c r="R490" s="464" t="s">
        <v>151</v>
      </c>
      <c r="S490" s="464" t="s">
        <v>134</v>
      </c>
      <c r="T490" s="464">
        <v>0</v>
      </c>
      <c r="U490" s="464">
        <v>0</v>
      </c>
      <c r="V490" s="464" t="s">
        <v>152</v>
      </c>
    </row>
    <row r="491" spans="1:22" x14ac:dyDescent="0.2">
      <c r="A491" s="406" t="s">
        <v>258</v>
      </c>
      <c r="B491" s="406" t="s">
        <v>259</v>
      </c>
      <c r="C491" s="406" t="s">
        <v>123</v>
      </c>
      <c r="D491" s="406" t="s">
        <v>301</v>
      </c>
      <c r="E491" s="406" t="s">
        <v>387</v>
      </c>
      <c r="F491" s="406">
        <v>5</v>
      </c>
      <c r="G491" s="406" t="s">
        <v>230</v>
      </c>
      <c r="H491" s="406" t="s">
        <v>151</v>
      </c>
      <c r="I491" s="406" t="s">
        <v>246</v>
      </c>
      <c r="J491" s="406" t="s">
        <v>307</v>
      </c>
      <c r="K491" s="406"/>
      <c r="L491" s="406"/>
      <c r="M491" s="406"/>
      <c r="N491" s="406"/>
      <c r="O491" s="406">
        <v>0</v>
      </c>
      <c r="P491" s="406">
        <v>0</v>
      </c>
      <c r="Q491" s="463">
        <v>5</v>
      </c>
      <c r="R491" s="464" t="s">
        <v>151</v>
      </c>
      <c r="S491" s="464" t="s">
        <v>135</v>
      </c>
      <c r="T491" s="464">
        <v>0</v>
      </c>
      <c r="U491" s="464">
        <v>0</v>
      </c>
      <c r="V491" s="464" t="s">
        <v>152</v>
      </c>
    </row>
    <row r="492" spans="1:22" x14ac:dyDescent="0.2">
      <c r="A492" s="406" t="s">
        <v>258</v>
      </c>
      <c r="B492" s="406" t="s">
        <v>259</v>
      </c>
      <c r="C492" s="406" t="s">
        <v>123</v>
      </c>
      <c r="D492" s="406" t="s">
        <v>302</v>
      </c>
      <c r="E492" s="406" t="s">
        <v>387</v>
      </c>
      <c r="F492" s="406">
        <v>5</v>
      </c>
      <c r="G492" s="406" t="s">
        <v>230</v>
      </c>
      <c r="H492" s="406" t="s">
        <v>151</v>
      </c>
      <c r="I492" s="406" t="s">
        <v>246</v>
      </c>
      <c r="J492" s="406" t="s">
        <v>314</v>
      </c>
      <c r="K492" s="406"/>
      <c r="L492" s="406"/>
      <c r="M492" s="406"/>
      <c r="N492" s="406"/>
      <c r="O492" s="406">
        <v>0</v>
      </c>
      <c r="P492" s="406">
        <v>0</v>
      </c>
      <c r="Q492" s="463">
        <v>5</v>
      </c>
      <c r="R492" s="464" t="s">
        <v>151</v>
      </c>
      <c r="S492" s="464" t="s">
        <v>136</v>
      </c>
      <c r="T492" s="464">
        <v>0</v>
      </c>
      <c r="U492" s="464">
        <v>0</v>
      </c>
      <c r="V492" s="464" t="s">
        <v>152</v>
      </c>
    </row>
    <row r="493" spans="1:22" x14ac:dyDescent="0.2">
      <c r="A493" s="406" t="s">
        <v>258</v>
      </c>
      <c r="B493" s="406" t="s">
        <v>259</v>
      </c>
      <c r="C493" s="406" t="s">
        <v>123</v>
      </c>
      <c r="D493" s="406" t="s">
        <v>302</v>
      </c>
      <c r="E493" s="406" t="s">
        <v>387</v>
      </c>
      <c r="F493" s="406">
        <v>5</v>
      </c>
      <c r="G493" s="406" t="s">
        <v>230</v>
      </c>
      <c r="H493" s="406" t="s">
        <v>151</v>
      </c>
      <c r="I493" s="406" t="s">
        <v>246</v>
      </c>
      <c r="J493" s="406" t="s">
        <v>307</v>
      </c>
      <c r="K493" s="406"/>
      <c r="L493" s="406"/>
      <c r="M493" s="406"/>
      <c r="N493" s="406"/>
      <c r="O493" s="406">
        <v>0</v>
      </c>
      <c r="P493" s="406">
        <v>0</v>
      </c>
      <c r="Q493" s="463">
        <v>5</v>
      </c>
      <c r="R493" s="464" t="s">
        <v>151</v>
      </c>
      <c r="S493" s="464" t="s">
        <v>137</v>
      </c>
      <c r="T493" s="464">
        <v>0</v>
      </c>
      <c r="U493" s="464">
        <v>0</v>
      </c>
      <c r="V493" s="464" t="s">
        <v>152</v>
      </c>
    </row>
    <row r="494" spans="1:22" x14ac:dyDescent="0.2">
      <c r="A494" s="406" t="s">
        <v>258</v>
      </c>
      <c r="B494" s="406" t="s">
        <v>259</v>
      </c>
      <c r="C494" s="406" t="s">
        <v>123</v>
      </c>
      <c r="D494" s="406" t="s">
        <v>303</v>
      </c>
      <c r="E494" s="406" t="s">
        <v>387</v>
      </c>
      <c r="F494" s="406">
        <v>5</v>
      </c>
      <c r="G494" s="406" t="s">
        <v>230</v>
      </c>
      <c r="H494" s="406" t="s">
        <v>151</v>
      </c>
      <c r="I494" s="406" t="s">
        <v>246</v>
      </c>
      <c r="J494" s="406" t="s">
        <v>314</v>
      </c>
      <c r="K494" s="406"/>
      <c r="L494" s="406"/>
      <c r="M494" s="406"/>
      <c r="N494" s="406"/>
      <c r="O494" s="406">
        <v>0</v>
      </c>
      <c r="P494" s="406">
        <v>0</v>
      </c>
      <c r="Q494" s="463">
        <v>5</v>
      </c>
      <c r="R494" s="464" t="s">
        <v>151</v>
      </c>
      <c r="S494" s="464" t="s">
        <v>138</v>
      </c>
      <c r="T494" s="464">
        <v>0</v>
      </c>
      <c r="U494" s="464">
        <v>0</v>
      </c>
      <c r="V494" s="464" t="s">
        <v>152</v>
      </c>
    </row>
    <row r="495" spans="1:22" x14ac:dyDescent="0.2">
      <c r="A495" s="406" t="s">
        <v>258</v>
      </c>
      <c r="B495" s="406" t="s">
        <v>259</v>
      </c>
      <c r="C495" s="406" t="s">
        <v>123</v>
      </c>
      <c r="D495" s="406" t="s">
        <v>303</v>
      </c>
      <c r="E495" s="406" t="s">
        <v>387</v>
      </c>
      <c r="F495" s="406">
        <v>5</v>
      </c>
      <c r="G495" s="406" t="s">
        <v>230</v>
      </c>
      <c r="H495" s="406" t="s">
        <v>151</v>
      </c>
      <c r="I495" s="406" t="s">
        <v>246</v>
      </c>
      <c r="J495" s="406" t="s">
        <v>307</v>
      </c>
      <c r="K495" s="406"/>
      <c r="L495" s="406"/>
      <c r="M495" s="406"/>
      <c r="N495" s="406"/>
      <c r="O495" s="406">
        <v>0</v>
      </c>
      <c r="P495" s="406">
        <v>0</v>
      </c>
      <c r="Q495" s="463">
        <v>5</v>
      </c>
      <c r="R495" s="464" t="s">
        <v>151</v>
      </c>
      <c r="S495" s="464" t="s">
        <v>139</v>
      </c>
      <c r="T495" s="464">
        <v>0</v>
      </c>
      <c r="U495" s="464">
        <v>0</v>
      </c>
      <c r="V495" s="464" t="s">
        <v>152</v>
      </c>
    </row>
    <row r="496" spans="1:22" x14ac:dyDescent="0.2">
      <c r="A496" s="406" t="s">
        <v>258</v>
      </c>
      <c r="B496" s="406" t="s">
        <v>259</v>
      </c>
      <c r="C496" s="406" t="s">
        <v>123</v>
      </c>
      <c r="D496" s="406" t="s">
        <v>304</v>
      </c>
      <c r="E496" s="406" t="s">
        <v>387</v>
      </c>
      <c r="F496" s="406">
        <v>5</v>
      </c>
      <c r="G496" s="406" t="s">
        <v>230</v>
      </c>
      <c r="H496" s="406" t="s">
        <v>151</v>
      </c>
      <c r="I496" s="406" t="s">
        <v>246</v>
      </c>
      <c r="J496" s="406" t="s">
        <v>314</v>
      </c>
      <c r="K496" s="406"/>
      <c r="L496" s="406"/>
      <c r="M496" s="406"/>
      <c r="N496" s="406"/>
      <c r="O496" s="406">
        <v>0</v>
      </c>
      <c r="P496" s="406">
        <v>0</v>
      </c>
      <c r="Q496" s="463">
        <v>5</v>
      </c>
      <c r="R496" s="464" t="s">
        <v>151</v>
      </c>
      <c r="S496" s="464" t="s">
        <v>140</v>
      </c>
      <c r="T496" s="464">
        <v>0</v>
      </c>
      <c r="U496" s="464">
        <v>0</v>
      </c>
      <c r="V496" s="464" t="s">
        <v>152</v>
      </c>
    </row>
    <row r="497" spans="1:22" x14ac:dyDescent="0.2">
      <c r="A497" s="406" t="s">
        <v>258</v>
      </c>
      <c r="B497" s="406" t="s">
        <v>259</v>
      </c>
      <c r="C497" s="406" t="s">
        <v>123</v>
      </c>
      <c r="D497" s="406" t="s">
        <v>304</v>
      </c>
      <c r="E497" s="406" t="s">
        <v>387</v>
      </c>
      <c r="F497" s="406">
        <v>5</v>
      </c>
      <c r="G497" s="406" t="s">
        <v>230</v>
      </c>
      <c r="H497" s="406" t="s">
        <v>151</v>
      </c>
      <c r="I497" s="406" t="s">
        <v>246</v>
      </c>
      <c r="J497" s="406" t="s">
        <v>307</v>
      </c>
      <c r="K497" s="406"/>
      <c r="L497" s="406"/>
      <c r="M497" s="406"/>
      <c r="N497" s="406"/>
      <c r="O497" s="406">
        <v>0</v>
      </c>
      <c r="P497" s="406">
        <v>0</v>
      </c>
      <c r="Q497" s="463">
        <v>5</v>
      </c>
      <c r="R497" s="464" t="s">
        <v>151</v>
      </c>
      <c r="S497" s="464" t="s">
        <v>141</v>
      </c>
      <c r="T497" s="464">
        <v>0</v>
      </c>
      <c r="U497" s="464">
        <v>0</v>
      </c>
      <c r="V497" s="464" t="s">
        <v>152</v>
      </c>
    </row>
    <row r="498" spans="1:22" x14ac:dyDescent="0.2">
      <c r="A498" s="406" t="s">
        <v>258</v>
      </c>
      <c r="B498" s="406" t="s">
        <v>259</v>
      </c>
      <c r="C498" s="406" t="s">
        <v>123</v>
      </c>
      <c r="D498" s="406" t="s">
        <v>73</v>
      </c>
      <c r="E498" s="406" t="s">
        <v>387</v>
      </c>
      <c r="F498" s="406">
        <v>6</v>
      </c>
      <c r="G498" s="406" t="s">
        <v>230</v>
      </c>
      <c r="H498" s="406" t="s">
        <v>153</v>
      </c>
      <c r="I498" s="406" t="s">
        <v>246</v>
      </c>
      <c r="J498" s="406" t="s">
        <v>314</v>
      </c>
      <c r="K498" s="406"/>
      <c r="L498" s="406"/>
      <c r="M498" s="406"/>
      <c r="N498" s="406"/>
      <c r="O498" s="406">
        <v>0</v>
      </c>
      <c r="P498" s="406">
        <v>0.4</v>
      </c>
      <c r="Q498" s="463">
        <v>6</v>
      </c>
      <c r="R498" s="464" t="s">
        <v>153</v>
      </c>
      <c r="S498" s="464" t="s">
        <v>132</v>
      </c>
      <c r="T498" s="464">
        <v>0</v>
      </c>
      <c r="U498" s="464">
        <v>0.4</v>
      </c>
      <c r="V498" s="464" t="s">
        <v>154</v>
      </c>
    </row>
    <row r="499" spans="1:22" x14ac:dyDescent="0.2">
      <c r="A499" s="406" t="s">
        <v>258</v>
      </c>
      <c r="B499" s="406" t="s">
        <v>259</v>
      </c>
      <c r="C499" s="406" t="s">
        <v>123</v>
      </c>
      <c r="D499" s="406" t="s">
        <v>73</v>
      </c>
      <c r="E499" s="406" t="s">
        <v>387</v>
      </c>
      <c r="F499" s="406">
        <v>6</v>
      </c>
      <c r="G499" s="406" t="s">
        <v>230</v>
      </c>
      <c r="H499" s="406" t="s">
        <v>153</v>
      </c>
      <c r="I499" s="406" t="s">
        <v>246</v>
      </c>
      <c r="J499" s="406" t="s">
        <v>307</v>
      </c>
      <c r="K499" s="406"/>
      <c r="L499" s="406"/>
      <c r="M499" s="406"/>
      <c r="N499" s="406"/>
      <c r="O499" s="406">
        <v>0</v>
      </c>
      <c r="P499" s="406">
        <v>0</v>
      </c>
      <c r="Q499" s="463">
        <v>6</v>
      </c>
      <c r="R499" s="464" t="s">
        <v>153</v>
      </c>
      <c r="S499" s="464" t="s">
        <v>133</v>
      </c>
      <c r="T499" s="464">
        <v>0</v>
      </c>
      <c r="U499" s="464">
        <v>0</v>
      </c>
      <c r="V499" s="464" t="s">
        <v>154</v>
      </c>
    </row>
    <row r="500" spans="1:22" x14ac:dyDescent="0.2">
      <c r="A500" s="406" t="s">
        <v>258</v>
      </c>
      <c r="B500" s="406" t="s">
        <v>259</v>
      </c>
      <c r="C500" s="406" t="s">
        <v>123</v>
      </c>
      <c r="D500" s="406" t="s">
        <v>301</v>
      </c>
      <c r="E500" s="406" t="s">
        <v>387</v>
      </c>
      <c r="F500" s="406">
        <v>6</v>
      </c>
      <c r="G500" s="406" t="s">
        <v>230</v>
      </c>
      <c r="H500" s="406" t="s">
        <v>153</v>
      </c>
      <c r="I500" s="406" t="s">
        <v>246</v>
      </c>
      <c r="J500" s="406" t="s">
        <v>314</v>
      </c>
      <c r="K500" s="406"/>
      <c r="L500" s="406"/>
      <c r="M500" s="406"/>
      <c r="N500" s="406"/>
      <c r="O500" s="406">
        <v>0</v>
      </c>
      <c r="P500" s="406">
        <v>0</v>
      </c>
      <c r="Q500" s="463">
        <v>6</v>
      </c>
      <c r="R500" s="464" t="s">
        <v>153</v>
      </c>
      <c r="S500" s="464" t="s">
        <v>134</v>
      </c>
      <c r="T500" s="464">
        <v>0</v>
      </c>
      <c r="U500" s="464">
        <v>0</v>
      </c>
      <c r="V500" s="464" t="s">
        <v>154</v>
      </c>
    </row>
    <row r="501" spans="1:22" x14ac:dyDescent="0.2">
      <c r="A501" s="406" t="s">
        <v>258</v>
      </c>
      <c r="B501" s="406" t="s">
        <v>259</v>
      </c>
      <c r="C501" s="406" t="s">
        <v>123</v>
      </c>
      <c r="D501" s="406" t="s">
        <v>301</v>
      </c>
      <c r="E501" s="406" t="s">
        <v>387</v>
      </c>
      <c r="F501" s="406">
        <v>6</v>
      </c>
      <c r="G501" s="406" t="s">
        <v>230</v>
      </c>
      <c r="H501" s="406" t="s">
        <v>153</v>
      </c>
      <c r="I501" s="406" t="s">
        <v>246</v>
      </c>
      <c r="J501" s="406" t="s">
        <v>307</v>
      </c>
      <c r="K501" s="406"/>
      <c r="L501" s="406"/>
      <c r="M501" s="406"/>
      <c r="N501" s="406"/>
      <c r="O501" s="406">
        <v>0</v>
      </c>
      <c r="P501" s="406">
        <v>0</v>
      </c>
      <c r="Q501" s="463">
        <v>6</v>
      </c>
      <c r="R501" s="464" t="s">
        <v>153</v>
      </c>
      <c r="S501" s="464" t="s">
        <v>135</v>
      </c>
      <c r="T501" s="464">
        <v>0</v>
      </c>
      <c r="U501" s="464">
        <v>0</v>
      </c>
      <c r="V501" s="464" t="s">
        <v>154</v>
      </c>
    </row>
    <row r="502" spans="1:22" x14ac:dyDescent="0.2">
      <c r="A502" s="406" t="s">
        <v>258</v>
      </c>
      <c r="B502" s="406" t="s">
        <v>259</v>
      </c>
      <c r="C502" s="406" t="s">
        <v>123</v>
      </c>
      <c r="D502" s="406" t="s">
        <v>302</v>
      </c>
      <c r="E502" s="406" t="s">
        <v>387</v>
      </c>
      <c r="F502" s="406">
        <v>6</v>
      </c>
      <c r="G502" s="406" t="s">
        <v>230</v>
      </c>
      <c r="H502" s="406" t="s">
        <v>153</v>
      </c>
      <c r="I502" s="406" t="s">
        <v>246</v>
      </c>
      <c r="J502" s="406" t="s">
        <v>314</v>
      </c>
      <c r="K502" s="406"/>
      <c r="L502" s="406"/>
      <c r="M502" s="406"/>
      <c r="N502" s="406"/>
      <c r="O502" s="406">
        <v>0</v>
      </c>
      <c r="P502" s="406">
        <v>0</v>
      </c>
      <c r="Q502" s="463">
        <v>6</v>
      </c>
      <c r="R502" s="464" t="s">
        <v>153</v>
      </c>
      <c r="S502" s="464" t="s">
        <v>136</v>
      </c>
      <c r="T502" s="464">
        <v>0</v>
      </c>
      <c r="U502" s="464">
        <v>0</v>
      </c>
      <c r="V502" s="464" t="s">
        <v>154</v>
      </c>
    </row>
    <row r="503" spans="1:22" x14ac:dyDescent="0.2">
      <c r="A503" s="406" t="s">
        <v>258</v>
      </c>
      <c r="B503" s="406" t="s">
        <v>259</v>
      </c>
      <c r="C503" s="406" t="s">
        <v>123</v>
      </c>
      <c r="D503" s="406" t="s">
        <v>302</v>
      </c>
      <c r="E503" s="406" t="s">
        <v>387</v>
      </c>
      <c r="F503" s="406">
        <v>6</v>
      </c>
      <c r="G503" s="406" t="s">
        <v>230</v>
      </c>
      <c r="H503" s="406" t="s">
        <v>153</v>
      </c>
      <c r="I503" s="406" t="s">
        <v>246</v>
      </c>
      <c r="J503" s="406" t="s">
        <v>307</v>
      </c>
      <c r="K503" s="406"/>
      <c r="L503" s="406"/>
      <c r="M503" s="406"/>
      <c r="N503" s="406"/>
      <c r="O503" s="406">
        <v>0</v>
      </c>
      <c r="P503" s="406">
        <v>0</v>
      </c>
      <c r="Q503" s="463">
        <v>6</v>
      </c>
      <c r="R503" s="464" t="s">
        <v>153</v>
      </c>
      <c r="S503" s="464" t="s">
        <v>137</v>
      </c>
      <c r="T503" s="464">
        <v>0</v>
      </c>
      <c r="U503" s="464">
        <v>0</v>
      </c>
      <c r="V503" s="464" t="s">
        <v>154</v>
      </c>
    </row>
    <row r="504" spans="1:22" x14ac:dyDescent="0.2">
      <c r="A504" s="406" t="s">
        <v>258</v>
      </c>
      <c r="B504" s="406" t="s">
        <v>259</v>
      </c>
      <c r="C504" s="406" t="s">
        <v>123</v>
      </c>
      <c r="D504" s="406" t="s">
        <v>303</v>
      </c>
      <c r="E504" s="406" t="s">
        <v>387</v>
      </c>
      <c r="F504" s="406">
        <v>6</v>
      </c>
      <c r="G504" s="406" t="s">
        <v>230</v>
      </c>
      <c r="H504" s="406" t="s">
        <v>153</v>
      </c>
      <c r="I504" s="406" t="s">
        <v>246</v>
      </c>
      <c r="J504" s="406" t="s">
        <v>314</v>
      </c>
      <c r="K504" s="406"/>
      <c r="L504" s="406"/>
      <c r="M504" s="406"/>
      <c r="N504" s="406"/>
      <c r="O504" s="406">
        <v>0</v>
      </c>
      <c r="P504" s="406">
        <v>0</v>
      </c>
      <c r="Q504" s="463">
        <v>6</v>
      </c>
      <c r="R504" s="464" t="s">
        <v>153</v>
      </c>
      <c r="S504" s="464" t="s">
        <v>138</v>
      </c>
      <c r="T504" s="464">
        <v>0</v>
      </c>
      <c r="U504" s="464">
        <v>0</v>
      </c>
      <c r="V504" s="464" t="s">
        <v>154</v>
      </c>
    </row>
    <row r="505" spans="1:22" x14ac:dyDescent="0.2">
      <c r="A505" s="406" t="s">
        <v>258</v>
      </c>
      <c r="B505" s="406" t="s">
        <v>259</v>
      </c>
      <c r="C505" s="406" t="s">
        <v>123</v>
      </c>
      <c r="D505" s="406" t="s">
        <v>303</v>
      </c>
      <c r="E505" s="406" t="s">
        <v>387</v>
      </c>
      <c r="F505" s="406">
        <v>6</v>
      </c>
      <c r="G505" s="406" t="s">
        <v>230</v>
      </c>
      <c r="H505" s="406" t="s">
        <v>153</v>
      </c>
      <c r="I505" s="406" t="s">
        <v>246</v>
      </c>
      <c r="J505" s="406" t="s">
        <v>307</v>
      </c>
      <c r="K505" s="406"/>
      <c r="L505" s="406"/>
      <c r="M505" s="406"/>
      <c r="N505" s="406"/>
      <c r="O505" s="406">
        <v>0</v>
      </c>
      <c r="P505" s="406">
        <v>0</v>
      </c>
      <c r="Q505" s="463">
        <v>6</v>
      </c>
      <c r="R505" s="464" t="s">
        <v>153</v>
      </c>
      <c r="S505" s="464" t="s">
        <v>139</v>
      </c>
      <c r="T505" s="464">
        <v>0</v>
      </c>
      <c r="U505" s="464">
        <v>0</v>
      </c>
      <c r="V505" s="464" t="s">
        <v>154</v>
      </c>
    </row>
    <row r="506" spans="1:22" x14ac:dyDescent="0.2">
      <c r="A506" s="406" t="s">
        <v>258</v>
      </c>
      <c r="B506" s="406" t="s">
        <v>259</v>
      </c>
      <c r="C506" s="406" t="s">
        <v>123</v>
      </c>
      <c r="D506" s="406" t="s">
        <v>304</v>
      </c>
      <c r="E506" s="406" t="s">
        <v>387</v>
      </c>
      <c r="F506" s="406">
        <v>6</v>
      </c>
      <c r="G506" s="406" t="s">
        <v>230</v>
      </c>
      <c r="H506" s="406" t="s">
        <v>153</v>
      </c>
      <c r="I506" s="406" t="s">
        <v>246</v>
      </c>
      <c r="J506" s="406" t="s">
        <v>314</v>
      </c>
      <c r="K506" s="406"/>
      <c r="L506" s="406"/>
      <c r="M506" s="406"/>
      <c r="N506" s="406"/>
      <c r="O506" s="406">
        <v>0</v>
      </c>
      <c r="P506" s="406">
        <v>0</v>
      </c>
      <c r="Q506" s="463">
        <v>6</v>
      </c>
      <c r="R506" s="464" t="s">
        <v>153</v>
      </c>
      <c r="S506" s="464" t="s">
        <v>140</v>
      </c>
      <c r="T506" s="464">
        <v>0</v>
      </c>
      <c r="U506" s="464">
        <v>0</v>
      </c>
      <c r="V506" s="464" t="s">
        <v>154</v>
      </c>
    </row>
    <row r="507" spans="1:22" x14ac:dyDescent="0.2">
      <c r="A507" s="406" t="s">
        <v>258</v>
      </c>
      <c r="B507" s="406" t="s">
        <v>259</v>
      </c>
      <c r="C507" s="406" t="s">
        <v>123</v>
      </c>
      <c r="D507" s="406" t="s">
        <v>304</v>
      </c>
      <c r="E507" s="406" t="s">
        <v>387</v>
      </c>
      <c r="F507" s="406">
        <v>6</v>
      </c>
      <c r="G507" s="406" t="s">
        <v>230</v>
      </c>
      <c r="H507" s="406" t="s">
        <v>153</v>
      </c>
      <c r="I507" s="406" t="s">
        <v>246</v>
      </c>
      <c r="J507" s="406" t="s">
        <v>307</v>
      </c>
      <c r="K507" s="406"/>
      <c r="L507" s="406"/>
      <c r="M507" s="406"/>
      <c r="N507" s="406"/>
      <c r="O507" s="406">
        <v>0</v>
      </c>
      <c r="P507" s="406">
        <v>0</v>
      </c>
      <c r="Q507" s="463">
        <v>6</v>
      </c>
      <c r="R507" s="464" t="s">
        <v>153</v>
      </c>
      <c r="S507" s="464" t="s">
        <v>141</v>
      </c>
      <c r="T507" s="464">
        <v>0</v>
      </c>
      <c r="U507" s="464">
        <v>0</v>
      </c>
      <c r="V507" s="464" t="s">
        <v>154</v>
      </c>
    </row>
    <row r="508" spans="1:22" x14ac:dyDescent="0.2">
      <c r="A508" s="406" t="s">
        <v>258</v>
      </c>
      <c r="B508" s="406" t="s">
        <v>259</v>
      </c>
      <c r="C508" s="406" t="s">
        <v>123</v>
      </c>
      <c r="D508" s="406" t="s">
        <v>73</v>
      </c>
      <c r="E508" s="406" t="s">
        <v>387</v>
      </c>
      <c r="F508" s="406">
        <v>7</v>
      </c>
      <c r="G508" s="406" t="s">
        <v>230</v>
      </c>
      <c r="H508" s="406" t="s">
        <v>84</v>
      </c>
      <c r="I508" s="406" t="s">
        <v>246</v>
      </c>
      <c r="J508" s="406" t="s">
        <v>314</v>
      </c>
      <c r="K508" s="406"/>
      <c r="L508" s="406"/>
      <c r="M508" s="406"/>
      <c r="N508" s="406"/>
      <c r="O508" s="406">
        <v>0</v>
      </c>
      <c r="P508" s="406">
        <v>0.25</v>
      </c>
      <c r="Q508" s="463">
        <v>7</v>
      </c>
      <c r="R508" s="464" t="s">
        <v>84</v>
      </c>
      <c r="S508" s="464" t="s">
        <v>132</v>
      </c>
      <c r="T508" s="464">
        <v>0</v>
      </c>
      <c r="U508" s="464">
        <v>0.25</v>
      </c>
      <c r="V508" s="464" t="s">
        <v>155</v>
      </c>
    </row>
    <row r="509" spans="1:22" x14ac:dyDescent="0.2">
      <c r="A509" s="406" t="s">
        <v>258</v>
      </c>
      <c r="B509" s="406" t="s">
        <v>259</v>
      </c>
      <c r="C509" s="406" t="s">
        <v>123</v>
      </c>
      <c r="D509" s="406" t="s">
        <v>73</v>
      </c>
      <c r="E509" s="406" t="s">
        <v>387</v>
      </c>
      <c r="F509" s="406">
        <v>7</v>
      </c>
      <c r="G509" s="406" t="s">
        <v>230</v>
      </c>
      <c r="H509" s="406" t="s">
        <v>84</v>
      </c>
      <c r="I509" s="406" t="s">
        <v>246</v>
      </c>
      <c r="J509" s="406" t="s">
        <v>307</v>
      </c>
      <c r="K509" s="406"/>
      <c r="L509" s="406"/>
      <c r="M509" s="406"/>
      <c r="N509" s="406"/>
      <c r="O509" s="406">
        <v>0</v>
      </c>
      <c r="P509" s="406">
        <v>0</v>
      </c>
      <c r="Q509" s="463">
        <v>7</v>
      </c>
      <c r="R509" s="464" t="s">
        <v>84</v>
      </c>
      <c r="S509" s="464" t="s">
        <v>133</v>
      </c>
      <c r="T509" s="464">
        <v>0</v>
      </c>
      <c r="U509" s="464">
        <v>0</v>
      </c>
      <c r="V509" s="464" t="s">
        <v>155</v>
      </c>
    </row>
    <row r="510" spans="1:22" x14ac:dyDescent="0.2">
      <c r="A510" s="406" t="s">
        <v>258</v>
      </c>
      <c r="B510" s="406" t="s">
        <v>259</v>
      </c>
      <c r="C510" s="406" t="s">
        <v>123</v>
      </c>
      <c r="D510" s="406" t="s">
        <v>301</v>
      </c>
      <c r="E510" s="406" t="s">
        <v>387</v>
      </c>
      <c r="F510" s="406">
        <v>7</v>
      </c>
      <c r="G510" s="406" t="s">
        <v>230</v>
      </c>
      <c r="H510" s="406" t="s">
        <v>84</v>
      </c>
      <c r="I510" s="406" t="s">
        <v>246</v>
      </c>
      <c r="J510" s="406" t="s">
        <v>314</v>
      </c>
      <c r="K510" s="406"/>
      <c r="L510" s="406"/>
      <c r="M510" s="406"/>
      <c r="N510" s="406"/>
      <c r="O510" s="406">
        <v>0</v>
      </c>
      <c r="P510" s="406">
        <v>0</v>
      </c>
      <c r="Q510" s="463">
        <v>7</v>
      </c>
      <c r="R510" s="464" t="s">
        <v>84</v>
      </c>
      <c r="S510" s="464" t="s">
        <v>134</v>
      </c>
      <c r="T510" s="464">
        <v>0</v>
      </c>
      <c r="U510" s="464">
        <v>0</v>
      </c>
      <c r="V510" s="464" t="s">
        <v>155</v>
      </c>
    </row>
    <row r="511" spans="1:22" x14ac:dyDescent="0.2">
      <c r="A511" s="406" t="s">
        <v>258</v>
      </c>
      <c r="B511" s="406" t="s">
        <v>259</v>
      </c>
      <c r="C511" s="406" t="s">
        <v>123</v>
      </c>
      <c r="D511" s="406" t="s">
        <v>301</v>
      </c>
      <c r="E511" s="406" t="s">
        <v>387</v>
      </c>
      <c r="F511" s="406">
        <v>7</v>
      </c>
      <c r="G511" s="406" t="s">
        <v>230</v>
      </c>
      <c r="H511" s="406" t="s">
        <v>84</v>
      </c>
      <c r="I511" s="406" t="s">
        <v>246</v>
      </c>
      <c r="J511" s="406" t="s">
        <v>307</v>
      </c>
      <c r="K511" s="406"/>
      <c r="L511" s="406"/>
      <c r="M511" s="406"/>
      <c r="N511" s="406"/>
      <c r="O511" s="406">
        <v>0</v>
      </c>
      <c r="P511" s="406">
        <v>0</v>
      </c>
      <c r="Q511" s="463">
        <v>7</v>
      </c>
      <c r="R511" s="464" t="s">
        <v>84</v>
      </c>
      <c r="S511" s="464" t="s">
        <v>135</v>
      </c>
      <c r="T511" s="464">
        <v>0</v>
      </c>
      <c r="U511" s="464">
        <v>0</v>
      </c>
      <c r="V511" s="464" t="s">
        <v>155</v>
      </c>
    </row>
    <row r="512" spans="1:22" x14ac:dyDescent="0.2">
      <c r="A512" s="406" t="s">
        <v>258</v>
      </c>
      <c r="B512" s="406" t="s">
        <v>259</v>
      </c>
      <c r="C512" s="406" t="s">
        <v>123</v>
      </c>
      <c r="D512" s="406" t="s">
        <v>302</v>
      </c>
      <c r="E512" s="406" t="s">
        <v>387</v>
      </c>
      <c r="F512" s="406">
        <v>7</v>
      </c>
      <c r="G512" s="406" t="s">
        <v>230</v>
      </c>
      <c r="H512" s="406" t="s">
        <v>84</v>
      </c>
      <c r="I512" s="406" t="s">
        <v>246</v>
      </c>
      <c r="J512" s="406" t="s">
        <v>314</v>
      </c>
      <c r="K512" s="406"/>
      <c r="L512" s="406"/>
      <c r="M512" s="406"/>
      <c r="N512" s="406"/>
      <c r="O512" s="406">
        <v>0</v>
      </c>
      <c r="P512" s="406">
        <v>0</v>
      </c>
      <c r="Q512" s="463">
        <v>7</v>
      </c>
      <c r="R512" s="464" t="s">
        <v>84</v>
      </c>
      <c r="S512" s="464" t="s">
        <v>136</v>
      </c>
      <c r="T512" s="464">
        <v>0</v>
      </c>
      <c r="U512" s="464">
        <v>0</v>
      </c>
      <c r="V512" s="464" t="s">
        <v>155</v>
      </c>
    </row>
    <row r="513" spans="1:22" x14ac:dyDescent="0.2">
      <c r="A513" s="406" t="s">
        <v>258</v>
      </c>
      <c r="B513" s="406" t="s">
        <v>259</v>
      </c>
      <c r="C513" s="406" t="s">
        <v>123</v>
      </c>
      <c r="D513" s="406" t="s">
        <v>302</v>
      </c>
      <c r="E513" s="406" t="s">
        <v>387</v>
      </c>
      <c r="F513" s="406">
        <v>7</v>
      </c>
      <c r="G513" s="406" t="s">
        <v>230</v>
      </c>
      <c r="H513" s="406" t="s">
        <v>84</v>
      </c>
      <c r="I513" s="406" t="s">
        <v>246</v>
      </c>
      <c r="J513" s="406" t="s">
        <v>307</v>
      </c>
      <c r="K513" s="406"/>
      <c r="L513" s="406"/>
      <c r="M513" s="406"/>
      <c r="N513" s="406"/>
      <c r="O513" s="406">
        <v>0</v>
      </c>
      <c r="P513" s="406">
        <v>0</v>
      </c>
      <c r="Q513" s="463">
        <v>7</v>
      </c>
      <c r="R513" s="464" t="s">
        <v>84</v>
      </c>
      <c r="S513" s="464" t="s">
        <v>137</v>
      </c>
      <c r="T513" s="464">
        <v>0</v>
      </c>
      <c r="U513" s="464">
        <v>0</v>
      </c>
      <c r="V513" s="464" t="s">
        <v>155</v>
      </c>
    </row>
    <row r="514" spans="1:22" x14ac:dyDescent="0.2">
      <c r="A514" s="406" t="s">
        <v>258</v>
      </c>
      <c r="B514" s="406" t="s">
        <v>259</v>
      </c>
      <c r="C514" s="406" t="s">
        <v>123</v>
      </c>
      <c r="D514" s="406" t="s">
        <v>303</v>
      </c>
      <c r="E514" s="406" t="s">
        <v>387</v>
      </c>
      <c r="F514" s="406">
        <v>7</v>
      </c>
      <c r="G514" s="406" t="s">
        <v>230</v>
      </c>
      <c r="H514" s="406" t="s">
        <v>84</v>
      </c>
      <c r="I514" s="406" t="s">
        <v>246</v>
      </c>
      <c r="J514" s="406" t="s">
        <v>314</v>
      </c>
      <c r="K514" s="406"/>
      <c r="L514" s="406"/>
      <c r="M514" s="406"/>
      <c r="N514" s="406"/>
      <c r="O514" s="406">
        <v>0</v>
      </c>
      <c r="P514" s="406">
        <v>0</v>
      </c>
      <c r="Q514" s="463">
        <v>7</v>
      </c>
      <c r="R514" s="464" t="s">
        <v>84</v>
      </c>
      <c r="S514" s="464" t="s">
        <v>138</v>
      </c>
      <c r="T514" s="464">
        <v>0</v>
      </c>
      <c r="U514" s="464">
        <v>0</v>
      </c>
      <c r="V514" s="464" t="s">
        <v>155</v>
      </c>
    </row>
    <row r="515" spans="1:22" x14ac:dyDescent="0.2">
      <c r="A515" s="406" t="s">
        <v>258</v>
      </c>
      <c r="B515" s="406" t="s">
        <v>259</v>
      </c>
      <c r="C515" s="406" t="s">
        <v>123</v>
      </c>
      <c r="D515" s="406" t="s">
        <v>303</v>
      </c>
      <c r="E515" s="406" t="s">
        <v>387</v>
      </c>
      <c r="F515" s="406">
        <v>7</v>
      </c>
      <c r="G515" s="406" t="s">
        <v>230</v>
      </c>
      <c r="H515" s="406" t="s">
        <v>84</v>
      </c>
      <c r="I515" s="406" t="s">
        <v>246</v>
      </c>
      <c r="J515" s="406" t="s">
        <v>307</v>
      </c>
      <c r="K515" s="406"/>
      <c r="L515" s="406"/>
      <c r="M515" s="406"/>
      <c r="N515" s="406"/>
      <c r="O515" s="406">
        <v>0</v>
      </c>
      <c r="P515" s="406">
        <v>0</v>
      </c>
      <c r="Q515" s="463">
        <v>7</v>
      </c>
      <c r="R515" s="464" t="s">
        <v>84</v>
      </c>
      <c r="S515" s="464" t="s">
        <v>139</v>
      </c>
      <c r="T515" s="464">
        <v>0</v>
      </c>
      <c r="U515" s="464">
        <v>0</v>
      </c>
      <c r="V515" s="464" t="s">
        <v>155</v>
      </c>
    </row>
    <row r="516" spans="1:22" x14ac:dyDescent="0.2">
      <c r="A516" s="406" t="s">
        <v>258</v>
      </c>
      <c r="B516" s="406" t="s">
        <v>259</v>
      </c>
      <c r="C516" s="406" t="s">
        <v>123</v>
      </c>
      <c r="D516" s="406" t="s">
        <v>304</v>
      </c>
      <c r="E516" s="406" t="s">
        <v>387</v>
      </c>
      <c r="F516" s="406">
        <v>7</v>
      </c>
      <c r="G516" s="406" t="s">
        <v>230</v>
      </c>
      <c r="H516" s="406" t="s">
        <v>84</v>
      </c>
      <c r="I516" s="406" t="s">
        <v>246</v>
      </c>
      <c r="J516" s="406" t="s">
        <v>314</v>
      </c>
      <c r="K516" s="406"/>
      <c r="L516" s="406"/>
      <c r="M516" s="406"/>
      <c r="N516" s="406"/>
      <c r="O516" s="406">
        <v>0</v>
      </c>
      <c r="P516" s="406">
        <v>0</v>
      </c>
      <c r="Q516" s="463">
        <v>7</v>
      </c>
      <c r="R516" s="464" t="s">
        <v>84</v>
      </c>
      <c r="S516" s="464" t="s">
        <v>140</v>
      </c>
      <c r="T516" s="464">
        <v>0</v>
      </c>
      <c r="U516" s="464">
        <v>0</v>
      </c>
      <c r="V516" s="464" t="s">
        <v>155</v>
      </c>
    </row>
    <row r="517" spans="1:22" x14ac:dyDescent="0.2">
      <c r="A517" s="406" t="s">
        <v>258</v>
      </c>
      <c r="B517" s="406" t="s">
        <v>259</v>
      </c>
      <c r="C517" s="406" t="s">
        <v>123</v>
      </c>
      <c r="D517" s="406" t="s">
        <v>304</v>
      </c>
      <c r="E517" s="406" t="s">
        <v>387</v>
      </c>
      <c r="F517" s="406">
        <v>7</v>
      </c>
      <c r="G517" s="406" t="s">
        <v>230</v>
      </c>
      <c r="H517" s="406" t="s">
        <v>84</v>
      </c>
      <c r="I517" s="406" t="s">
        <v>246</v>
      </c>
      <c r="J517" s="406" t="s">
        <v>307</v>
      </c>
      <c r="K517" s="406"/>
      <c r="L517" s="406"/>
      <c r="M517" s="406"/>
      <c r="N517" s="406"/>
      <c r="O517" s="406">
        <v>0</v>
      </c>
      <c r="P517" s="406">
        <v>0</v>
      </c>
      <c r="Q517" s="463">
        <v>7</v>
      </c>
      <c r="R517" s="464" t="s">
        <v>84</v>
      </c>
      <c r="S517" s="464" t="s">
        <v>141</v>
      </c>
      <c r="T517" s="464">
        <v>0</v>
      </c>
      <c r="U517" s="464">
        <v>0</v>
      </c>
      <c r="V517" s="464" t="s">
        <v>155</v>
      </c>
    </row>
    <row r="518" spans="1:22" x14ac:dyDescent="0.2">
      <c r="A518" s="406" t="s">
        <v>258</v>
      </c>
      <c r="B518" s="406" t="s">
        <v>259</v>
      </c>
      <c r="C518" s="406" t="s">
        <v>123</v>
      </c>
      <c r="D518" s="406" t="s">
        <v>73</v>
      </c>
      <c r="E518" s="406" t="s">
        <v>387</v>
      </c>
      <c r="F518" s="406">
        <v>8</v>
      </c>
      <c r="G518" s="406" t="s">
        <v>230</v>
      </c>
      <c r="H518" s="406" t="s">
        <v>156</v>
      </c>
      <c r="I518" s="406" t="s">
        <v>246</v>
      </c>
      <c r="J518" s="406" t="s">
        <v>314</v>
      </c>
      <c r="K518" s="406"/>
      <c r="L518" s="406"/>
      <c r="M518" s="406"/>
      <c r="N518" s="406"/>
      <c r="O518" s="406">
        <v>0</v>
      </c>
      <c r="P518" s="406">
        <v>0.6</v>
      </c>
      <c r="Q518" s="463">
        <v>8</v>
      </c>
      <c r="R518" s="464" t="s">
        <v>156</v>
      </c>
      <c r="S518" s="464" t="s">
        <v>132</v>
      </c>
      <c r="T518" s="464">
        <v>0</v>
      </c>
      <c r="U518" s="464">
        <v>0.6</v>
      </c>
      <c r="V518" s="464" t="s">
        <v>157</v>
      </c>
    </row>
    <row r="519" spans="1:22" x14ac:dyDescent="0.2">
      <c r="A519" s="406" t="s">
        <v>258</v>
      </c>
      <c r="B519" s="406" t="s">
        <v>259</v>
      </c>
      <c r="C519" s="406" t="s">
        <v>123</v>
      </c>
      <c r="D519" s="406" t="s">
        <v>73</v>
      </c>
      <c r="E519" s="406" t="s">
        <v>387</v>
      </c>
      <c r="F519" s="406">
        <v>8</v>
      </c>
      <c r="G519" s="406" t="s">
        <v>230</v>
      </c>
      <c r="H519" s="406" t="s">
        <v>156</v>
      </c>
      <c r="I519" s="406" t="s">
        <v>246</v>
      </c>
      <c r="J519" s="406" t="s">
        <v>307</v>
      </c>
      <c r="K519" s="406"/>
      <c r="L519" s="406"/>
      <c r="M519" s="406"/>
      <c r="N519" s="406"/>
      <c r="O519" s="406">
        <v>0</v>
      </c>
      <c r="P519" s="406">
        <v>0</v>
      </c>
      <c r="Q519" s="463">
        <v>8</v>
      </c>
      <c r="R519" s="464" t="s">
        <v>156</v>
      </c>
      <c r="S519" s="464" t="s">
        <v>133</v>
      </c>
      <c r="T519" s="464">
        <v>0</v>
      </c>
      <c r="U519" s="464">
        <v>0</v>
      </c>
      <c r="V519" s="464" t="s">
        <v>157</v>
      </c>
    </row>
    <row r="520" spans="1:22" x14ac:dyDescent="0.2">
      <c r="A520" s="406" t="s">
        <v>258</v>
      </c>
      <c r="B520" s="406" t="s">
        <v>259</v>
      </c>
      <c r="C520" s="406" t="s">
        <v>123</v>
      </c>
      <c r="D520" s="406" t="s">
        <v>301</v>
      </c>
      <c r="E520" s="406" t="s">
        <v>387</v>
      </c>
      <c r="F520" s="406">
        <v>8</v>
      </c>
      <c r="G520" s="406" t="s">
        <v>230</v>
      </c>
      <c r="H520" s="406" t="s">
        <v>156</v>
      </c>
      <c r="I520" s="406" t="s">
        <v>246</v>
      </c>
      <c r="J520" s="406" t="s">
        <v>314</v>
      </c>
      <c r="K520" s="406"/>
      <c r="L520" s="406"/>
      <c r="M520" s="406"/>
      <c r="N520" s="406"/>
      <c r="O520" s="406">
        <v>0</v>
      </c>
      <c r="P520" s="406">
        <v>0.3</v>
      </c>
      <c r="Q520" s="463">
        <v>8</v>
      </c>
      <c r="R520" s="464" t="s">
        <v>156</v>
      </c>
      <c r="S520" s="464" t="s">
        <v>134</v>
      </c>
      <c r="T520" s="464">
        <v>0</v>
      </c>
      <c r="U520" s="464">
        <v>0.3</v>
      </c>
      <c r="V520" s="464" t="s">
        <v>157</v>
      </c>
    </row>
    <row r="521" spans="1:22" x14ac:dyDescent="0.2">
      <c r="A521" s="406" t="s">
        <v>258</v>
      </c>
      <c r="B521" s="406" t="s">
        <v>259</v>
      </c>
      <c r="C521" s="406" t="s">
        <v>123</v>
      </c>
      <c r="D521" s="406" t="s">
        <v>301</v>
      </c>
      <c r="E521" s="406" t="s">
        <v>387</v>
      </c>
      <c r="F521" s="406">
        <v>8</v>
      </c>
      <c r="G521" s="406" t="s">
        <v>230</v>
      </c>
      <c r="H521" s="406" t="s">
        <v>156</v>
      </c>
      <c r="I521" s="406" t="s">
        <v>246</v>
      </c>
      <c r="J521" s="406" t="s">
        <v>307</v>
      </c>
      <c r="K521" s="406"/>
      <c r="L521" s="406"/>
      <c r="M521" s="406"/>
      <c r="N521" s="406"/>
      <c r="O521" s="406">
        <v>0</v>
      </c>
      <c r="P521" s="406">
        <v>0</v>
      </c>
      <c r="Q521" s="463">
        <v>8</v>
      </c>
      <c r="R521" s="464" t="s">
        <v>156</v>
      </c>
      <c r="S521" s="464" t="s">
        <v>135</v>
      </c>
      <c r="T521" s="464">
        <v>0</v>
      </c>
      <c r="U521" s="464">
        <v>0</v>
      </c>
      <c r="V521" s="464" t="s">
        <v>157</v>
      </c>
    </row>
    <row r="522" spans="1:22" x14ac:dyDescent="0.2">
      <c r="A522" s="406" t="s">
        <v>258</v>
      </c>
      <c r="B522" s="406" t="s">
        <v>259</v>
      </c>
      <c r="C522" s="406" t="s">
        <v>123</v>
      </c>
      <c r="D522" s="406" t="s">
        <v>302</v>
      </c>
      <c r="E522" s="406" t="s">
        <v>387</v>
      </c>
      <c r="F522" s="406">
        <v>8</v>
      </c>
      <c r="G522" s="406" t="s">
        <v>230</v>
      </c>
      <c r="H522" s="406" t="s">
        <v>156</v>
      </c>
      <c r="I522" s="406" t="s">
        <v>246</v>
      </c>
      <c r="J522" s="406" t="s">
        <v>314</v>
      </c>
      <c r="K522" s="406"/>
      <c r="L522" s="406"/>
      <c r="M522" s="406"/>
      <c r="N522" s="406"/>
      <c r="O522" s="406">
        <v>0</v>
      </c>
      <c r="P522" s="406">
        <v>0.3</v>
      </c>
      <c r="Q522" s="463">
        <v>8</v>
      </c>
      <c r="R522" s="464" t="s">
        <v>156</v>
      </c>
      <c r="S522" s="464" t="s">
        <v>136</v>
      </c>
      <c r="T522" s="464">
        <v>0</v>
      </c>
      <c r="U522" s="464">
        <v>0.3</v>
      </c>
      <c r="V522" s="464" t="s">
        <v>157</v>
      </c>
    </row>
    <row r="523" spans="1:22" x14ac:dyDescent="0.2">
      <c r="A523" s="406" t="s">
        <v>258</v>
      </c>
      <c r="B523" s="406" t="s">
        <v>259</v>
      </c>
      <c r="C523" s="406" t="s">
        <v>123</v>
      </c>
      <c r="D523" s="406" t="s">
        <v>302</v>
      </c>
      <c r="E523" s="406" t="s">
        <v>387</v>
      </c>
      <c r="F523" s="406">
        <v>8</v>
      </c>
      <c r="G523" s="406" t="s">
        <v>230</v>
      </c>
      <c r="H523" s="406" t="s">
        <v>156</v>
      </c>
      <c r="I523" s="406" t="s">
        <v>246</v>
      </c>
      <c r="J523" s="406" t="s">
        <v>307</v>
      </c>
      <c r="K523" s="406"/>
      <c r="L523" s="406"/>
      <c r="M523" s="406"/>
      <c r="N523" s="406"/>
      <c r="O523" s="406">
        <v>0</v>
      </c>
      <c r="P523" s="406">
        <v>0</v>
      </c>
      <c r="Q523" s="463">
        <v>8</v>
      </c>
      <c r="R523" s="464" t="s">
        <v>156</v>
      </c>
      <c r="S523" s="464" t="s">
        <v>137</v>
      </c>
      <c r="T523" s="464">
        <v>0</v>
      </c>
      <c r="U523" s="464">
        <v>0</v>
      </c>
      <c r="V523" s="464" t="s">
        <v>157</v>
      </c>
    </row>
    <row r="524" spans="1:22" x14ac:dyDescent="0.2">
      <c r="A524" s="406" t="s">
        <v>258</v>
      </c>
      <c r="B524" s="406" t="s">
        <v>259</v>
      </c>
      <c r="C524" s="406" t="s">
        <v>123</v>
      </c>
      <c r="D524" s="406" t="s">
        <v>303</v>
      </c>
      <c r="E524" s="406" t="s">
        <v>387</v>
      </c>
      <c r="F524" s="406">
        <v>8</v>
      </c>
      <c r="G524" s="406" t="s">
        <v>230</v>
      </c>
      <c r="H524" s="406" t="s">
        <v>156</v>
      </c>
      <c r="I524" s="406" t="s">
        <v>246</v>
      </c>
      <c r="J524" s="406" t="s">
        <v>314</v>
      </c>
      <c r="K524" s="406"/>
      <c r="L524" s="406"/>
      <c r="M524" s="406"/>
      <c r="N524" s="406"/>
      <c r="O524" s="406">
        <v>0</v>
      </c>
      <c r="P524" s="406">
        <v>0.3</v>
      </c>
      <c r="Q524" s="463">
        <v>8</v>
      </c>
      <c r="R524" s="464" t="s">
        <v>156</v>
      </c>
      <c r="S524" s="464" t="s">
        <v>138</v>
      </c>
      <c r="T524" s="464">
        <v>0</v>
      </c>
      <c r="U524" s="464">
        <v>0.3</v>
      </c>
      <c r="V524" s="464" t="s">
        <v>157</v>
      </c>
    </row>
    <row r="525" spans="1:22" x14ac:dyDescent="0.2">
      <c r="A525" s="406" t="s">
        <v>258</v>
      </c>
      <c r="B525" s="406" t="s">
        <v>259</v>
      </c>
      <c r="C525" s="406" t="s">
        <v>123</v>
      </c>
      <c r="D525" s="406" t="s">
        <v>303</v>
      </c>
      <c r="E525" s="406" t="s">
        <v>387</v>
      </c>
      <c r="F525" s="406">
        <v>8</v>
      </c>
      <c r="G525" s="406" t="s">
        <v>230</v>
      </c>
      <c r="H525" s="406" t="s">
        <v>156</v>
      </c>
      <c r="I525" s="406" t="s">
        <v>246</v>
      </c>
      <c r="J525" s="406" t="s">
        <v>307</v>
      </c>
      <c r="K525" s="406"/>
      <c r="L525" s="406"/>
      <c r="M525" s="406"/>
      <c r="N525" s="406"/>
      <c r="O525" s="406">
        <v>0</v>
      </c>
      <c r="P525" s="406">
        <v>0</v>
      </c>
      <c r="Q525" s="463">
        <v>8</v>
      </c>
      <c r="R525" s="464" t="s">
        <v>156</v>
      </c>
      <c r="S525" s="464" t="s">
        <v>139</v>
      </c>
      <c r="T525" s="464">
        <v>0</v>
      </c>
      <c r="U525" s="464">
        <v>0</v>
      </c>
      <c r="V525" s="464" t="s">
        <v>157</v>
      </c>
    </row>
    <row r="526" spans="1:22" x14ac:dyDescent="0.2">
      <c r="A526" s="406" t="s">
        <v>258</v>
      </c>
      <c r="B526" s="406" t="s">
        <v>259</v>
      </c>
      <c r="C526" s="406" t="s">
        <v>123</v>
      </c>
      <c r="D526" s="406" t="s">
        <v>304</v>
      </c>
      <c r="E526" s="406" t="s">
        <v>387</v>
      </c>
      <c r="F526" s="406">
        <v>8</v>
      </c>
      <c r="G526" s="406" t="s">
        <v>230</v>
      </c>
      <c r="H526" s="406" t="s">
        <v>156</v>
      </c>
      <c r="I526" s="406" t="s">
        <v>246</v>
      </c>
      <c r="J526" s="406" t="s">
        <v>314</v>
      </c>
      <c r="K526" s="406"/>
      <c r="L526" s="406"/>
      <c r="M526" s="406"/>
      <c r="N526" s="406"/>
      <c r="O526" s="406">
        <v>0</v>
      </c>
      <c r="P526" s="406">
        <v>0.3</v>
      </c>
      <c r="Q526" s="463">
        <v>8</v>
      </c>
      <c r="R526" s="464" t="s">
        <v>156</v>
      </c>
      <c r="S526" s="464" t="s">
        <v>140</v>
      </c>
      <c r="T526" s="464">
        <v>0</v>
      </c>
      <c r="U526" s="464">
        <v>0.3</v>
      </c>
      <c r="V526" s="464" t="s">
        <v>157</v>
      </c>
    </row>
    <row r="527" spans="1:22" x14ac:dyDescent="0.2">
      <c r="A527" s="406" t="s">
        <v>258</v>
      </c>
      <c r="B527" s="406" t="s">
        <v>259</v>
      </c>
      <c r="C527" s="406" t="s">
        <v>123</v>
      </c>
      <c r="D527" s="406" t="s">
        <v>304</v>
      </c>
      <c r="E527" s="406" t="s">
        <v>387</v>
      </c>
      <c r="F527" s="406">
        <v>8</v>
      </c>
      <c r="G527" s="406" t="s">
        <v>230</v>
      </c>
      <c r="H527" s="406" t="s">
        <v>156</v>
      </c>
      <c r="I527" s="406" t="s">
        <v>246</v>
      </c>
      <c r="J527" s="406" t="s">
        <v>307</v>
      </c>
      <c r="K527" s="406"/>
      <c r="L527" s="406"/>
      <c r="M527" s="406"/>
      <c r="N527" s="406"/>
      <c r="O527" s="406">
        <v>0</v>
      </c>
      <c r="P527" s="406">
        <v>0</v>
      </c>
      <c r="Q527" s="463">
        <v>8</v>
      </c>
      <c r="R527" s="464" t="s">
        <v>156</v>
      </c>
      <c r="S527" s="464" t="s">
        <v>141</v>
      </c>
      <c r="T527" s="464">
        <v>0</v>
      </c>
      <c r="U527" s="464">
        <v>0</v>
      </c>
      <c r="V527" s="464" t="s">
        <v>157</v>
      </c>
    </row>
    <row r="528" spans="1:22" x14ac:dyDescent="0.2">
      <c r="A528" s="406" t="s">
        <v>258</v>
      </c>
      <c r="B528" s="406" t="s">
        <v>259</v>
      </c>
      <c r="C528" s="406" t="s">
        <v>123</v>
      </c>
      <c r="D528" s="406" t="s">
        <v>73</v>
      </c>
      <c r="E528" s="406" t="s">
        <v>387</v>
      </c>
      <c r="F528" s="406">
        <v>9</v>
      </c>
      <c r="G528" s="406" t="s">
        <v>230</v>
      </c>
      <c r="H528" s="406" t="s">
        <v>158</v>
      </c>
      <c r="I528" s="406" t="s">
        <v>246</v>
      </c>
      <c r="J528" s="406" t="s">
        <v>314</v>
      </c>
      <c r="K528" s="406"/>
      <c r="L528" s="406"/>
      <c r="M528" s="406"/>
      <c r="N528" s="406"/>
      <c r="O528" s="406">
        <v>0</v>
      </c>
      <c r="P528" s="406">
        <v>0.5</v>
      </c>
      <c r="Q528" s="463">
        <v>9</v>
      </c>
      <c r="R528" s="464" t="s">
        <v>158</v>
      </c>
      <c r="S528" s="464" t="s">
        <v>132</v>
      </c>
      <c r="T528" s="464">
        <v>0</v>
      </c>
      <c r="U528" s="464">
        <v>0.5</v>
      </c>
      <c r="V528" s="464" t="s">
        <v>159</v>
      </c>
    </row>
    <row r="529" spans="1:22" x14ac:dyDescent="0.2">
      <c r="A529" s="406" t="s">
        <v>258</v>
      </c>
      <c r="B529" s="406" t="s">
        <v>259</v>
      </c>
      <c r="C529" s="406" t="s">
        <v>123</v>
      </c>
      <c r="D529" s="406" t="s">
        <v>73</v>
      </c>
      <c r="E529" s="406" t="s">
        <v>387</v>
      </c>
      <c r="F529" s="406">
        <v>9</v>
      </c>
      <c r="G529" s="406" t="s">
        <v>230</v>
      </c>
      <c r="H529" s="406" t="s">
        <v>158</v>
      </c>
      <c r="I529" s="406" t="s">
        <v>246</v>
      </c>
      <c r="J529" s="406" t="s">
        <v>307</v>
      </c>
      <c r="K529" s="406"/>
      <c r="L529" s="406"/>
      <c r="M529" s="406"/>
      <c r="N529" s="406"/>
      <c r="O529" s="406">
        <v>0</v>
      </c>
      <c r="P529" s="406">
        <v>0</v>
      </c>
      <c r="Q529" s="463">
        <v>9</v>
      </c>
      <c r="R529" s="464" t="s">
        <v>158</v>
      </c>
      <c r="S529" s="464" t="s">
        <v>133</v>
      </c>
      <c r="T529" s="464">
        <v>0</v>
      </c>
      <c r="U529" s="464">
        <v>0</v>
      </c>
      <c r="V529" s="464" t="s">
        <v>159</v>
      </c>
    </row>
    <row r="530" spans="1:22" x14ac:dyDescent="0.2">
      <c r="A530" s="406" t="s">
        <v>258</v>
      </c>
      <c r="B530" s="406" t="s">
        <v>259</v>
      </c>
      <c r="C530" s="406" t="s">
        <v>123</v>
      </c>
      <c r="D530" s="406" t="s">
        <v>301</v>
      </c>
      <c r="E530" s="406" t="s">
        <v>387</v>
      </c>
      <c r="F530" s="406">
        <v>9</v>
      </c>
      <c r="G530" s="406" t="s">
        <v>230</v>
      </c>
      <c r="H530" s="406" t="s">
        <v>158</v>
      </c>
      <c r="I530" s="406" t="s">
        <v>246</v>
      </c>
      <c r="J530" s="406" t="s">
        <v>314</v>
      </c>
      <c r="K530" s="406"/>
      <c r="L530" s="406"/>
      <c r="M530" s="406"/>
      <c r="N530" s="406"/>
      <c r="O530" s="406">
        <v>0</v>
      </c>
      <c r="P530" s="406">
        <v>0.3</v>
      </c>
      <c r="Q530" s="463">
        <v>9</v>
      </c>
      <c r="R530" s="464" t="s">
        <v>158</v>
      </c>
      <c r="S530" s="464" t="s">
        <v>134</v>
      </c>
      <c r="T530" s="464">
        <v>0</v>
      </c>
      <c r="U530" s="464">
        <v>0.3</v>
      </c>
      <c r="V530" s="464" t="s">
        <v>159</v>
      </c>
    </row>
    <row r="531" spans="1:22" x14ac:dyDescent="0.2">
      <c r="A531" s="406" t="s">
        <v>258</v>
      </c>
      <c r="B531" s="406" t="s">
        <v>259</v>
      </c>
      <c r="C531" s="406" t="s">
        <v>123</v>
      </c>
      <c r="D531" s="406" t="s">
        <v>301</v>
      </c>
      <c r="E531" s="406" t="s">
        <v>387</v>
      </c>
      <c r="F531" s="406">
        <v>9</v>
      </c>
      <c r="G531" s="406" t="s">
        <v>230</v>
      </c>
      <c r="H531" s="406" t="s">
        <v>158</v>
      </c>
      <c r="I531" s="406" t="s">
        <v>246</v>
      </c>
      <c r="J531" s="406" t="s">
        <v>307</v>
      </c>
      <c r="K531" s="406"/>
      <c r="L531" s="406"/>
      <c r="M531" s="406"/>
      <c r="N531" s="406"/>
      <c r="O531" s="406">
        <v>0</v>
      </c>
      <c r="P531" s="406">
        <v>0</v>
      </c>
      <c r="Q531" s="463">
        <v>9</v>
      </c>
      <c r="R531" s="464" t="s">
        <v>158</v>
      </c>
      <c r="S531" s="464" t="s">
        <v>135</v>
      </c>
      <c r="T531" s="464">
        <v>0</v>
      </c>
      <c r="U531" s="464">
        <v>0</v>
      </c>
      <c r="V531" s="464" t="s">
        <v>159</v>
      </c>
    </row>
    <row r="532" spans="1:22" x14ac:dyDescent="0.2">
      <c r="A532" s="406" t="s">
        <v>258</v>
      </c>
      <c r="B532" s="406" t="s">
        <v>259</v>
      </c>
      <c r="C532" s="406" t="s">
        <v>123</v>
      </c>
      <c r="D532" s="406" t="s">
        <v>302</v>
      </c>
      <c r="E532" s="406" t="s">
        <v>387</v>
      </c>
      <c r="F532" s="406">
        <v>9</v>
      </c>
      <c r="G532" s="406" t="s">
        <v>230</v>
      </c>
      <c r="H532" s="406" t="s">
        <v>158</v>
      </c>
      <c r="I532" s="406" t="s">
        <v>246</v>
      </c>
      <c r="J532" s="406" t="s">
        <v>314</v>
      </c>
      <c r="K532" s="406"/>
      <c r="L532" s="406"/>
      <c r="M532" s="406"/>
      <c r="N532" s="406"/>
      <c r="O532" s="406">
        <v>0</v>
      </c>
      <c r="P532" s="406">
        <v>0.3</v>
      </c>
      <c r="Q532" s="463">
        <v>9</v>
      </c>
      <c r="R532" s="464" t="s">
        <v>158</v>
      </c>
      <c r="S532" s="464" t="s">
        <v>136</v>
      </c>
      <c r="T532" s="464">
        <v>0</v>
      </c>
      <c r="U532" s="464">
        <v>0.3</v>
      </c>
      <c r="V532" s="464" t="s">
        <v>159</v>
      </c>
    </row>
    <row r="533" spans="1:22" x14ac:dyDescent="0.2">
      <c r="A533" s="406" t="s">
        <v>258</v>
      </c>
      <c r="B533" s="406" t="s">
        <v>259</v>
      </c>
      <c r="C533" s="406" t="s">
        <v>123</v>
      </c>
      <c r="D533" s="406" t="s">
        <v>302</v>
      </c>
      <c r="E533" s="406" t="s">
        <v>387</v>
      </c>
      <c r="F533" s="406">
        <v>9</v>
      </c>
      <c r="G533" s="406" t="s">
        <v>230</v>
      </c>
      <c r="H533" s="406" t="s">
        <v>158</v>
      </c>
      <c r="I533" s="406" t="s">
        <v>246</v>
      </c>
      <c r="J533" s="406" t="s">
        <v>307</v>
      </c>
      <c r="K533" s="406"/>
      <c r="L533" s="406"/>
      <c r="M533" s="406"/>
      <c r="N533" s="406"/>
      <c r="O533" s="406">
        <v>0</v>
      </c>
      <c r="P533" s="406">
        <v>0</v>
      </c>
      <c r="Q533" s="463">
        <v>9</v>
      </c>
      <c r="R533" s="464" t="s">
        <v>158</v>
      </c>
      <c r="S533" s="464" t="s">
        <v>137</v>
      </c>
      <c r="T533" s="464">
        <v>0</v>
      </c>
      <c r="U533" s="464">
        <v>0</v>
      </c>
      <c r="V533" s="464" t="s">
        <v>159</v>
      </c>
    </row>
    <row r="534" spans="1:22" x14ac:dyDescent="0.2">
      <c r="A534" s="406" t="s">
        <v>258</v>
      </c>
      <c r="B534" s="406" t="s">
        <v>259</v>
      </c>
      <c r="C534" s="406" t="s">
        <v>123</v>
      </c>
      <c r="D534" s="406" t="s">
        <v>303</v>
      </c>
      <c r="E534" s="406" t="s">
        <v>387</v>
      </c>
      <c r="F534" s="406">
        <v>9</v>
      </c>
      <c r="G534" s="406" t="s">
        <v>230</v>
      </c>
      <c r="H534" s="406" t="s">
        <v>158</v>
      </c>
      <c r="I534" s="406" t="s">
        <v>246</v>
      </c>
      <c r="J534" s="406" t="s">
        <v>314</v>
      </c>
      <c r="K534" s="406"/>
      <c r="L534" s="406"/>
      <c r="M534" s="406"/>
      <c r="N534" s="406"/>
      <c r="O534" s="406">
        <v>0</v>
      </c>
      <c r="P534" s="406">
        <v>0.3</v>
      </c>
      <c r="Q534" s="463">
        <v>9</v>
      </c>
      <c r="R534" s="464" t="s">
        <v>158</v>
      </c>
      <c r="S534" s="464" t="s">
        <v>138</v>
      </c>
      <c r="T534" s="464">
        <v>0</v>
      </c>
      <c r="U534" s="464">
        <v>0.3</v>
      </c>
      <c r="V534" s="464" t="s">
        <v>159</v>
      </c>
    </row>
    <row r="535" spans="1:22" x14ac:dyDescent="0.2">
      <c r="A535" s="406" t="s">
        <v>258</v>
      </c>
      <c r="B535" s="406" t="s">
        <v>259</v>
      </c>
      <c r="C535" s="406" t="s">
        <v>123</v>
      </c>
      <c r="D535" s="406" t="s">
        <v>303</v>
      </c>
      <c r="E535" s="406" t="s">
        <v>387</v>
      </c>
      <c r="F535" s="406">
        <v>9</v>
      </c>
      <c r="G535" s="406" t="s">
        <v>230</v>
      </c>
      <c r="H535" s="406" t="s">
        <v>158</v>
      </c>
      <c r="I535" s="406" t="s">
        <v>246</v>
      </c>
      <c r="J535" s="406" t="s">
        <v>307</v>
      </c>
      <c r="K535" s="406"/>
      <c r="L535" s="406"/>
      <c r="M535" s="406"/>
      <c r="N535" s="406"/>
      <c r="O535" s="406">
        <v>0</v>
      </c>
      <c r="P535" s="406">
        <v>0</v>
      </c>
      <c r="Q535" s="463">
        <v>9</v>
      </c>
      <c r="R535" s="464" t="s">
        <v>158</v>
      </c>
      <c r="S535" s="464" t="s">
        <v>139</v>
      </c>
      <c r="T535" s="464">
        <v>0</v>
      </c>
      <c r="U535" s="464">
        <v>0</v>
      </c>
      <c r="V535" s="464" t="s">
        <v>159</v>
      </c>
    </row>
    <row r="536" spans="1:22" x14ac:dyDescent="0.2">
      <c r="A536" s="406" t="s">
        <v>258</v>
      </c>
      <c r="B536" s="406" t="s">
        <v>259</v>
      </c>
      <c r="C536" s="406" t="s">
        <v>123</v>
      </c>
      <c r="D536" s="406" t="s">
        <v>304</v>
      </c>
      <c r="E536" s="406" t="s">
        <v>387</v>
      </c>
      <c r="F536" s="406">
        <v>9</v>
      </c>
      <c r="G536" s="406" t="s">
        <v>230</v>
      </c>
      <c r="H536" s="406" t="s">
        <v>158</v>
      </c>
      <c r="I536" s="406" t="s">
        <v>246</v>
      </c>
      <c r="J536" s="406" t="s">
        <v>314</v>
      </c>
      <c r="K536" s="406"/>
      <c r="L536" s="406"/>
      <c r="M536" s="406"/>
      <c r="N536" s="406"/>
      <c r="O536" s="406">
        <v>0</v>
      </c>
      <c r="P536" s="406">
        <v>0.3</v>
      </c>
      <c r="Q536" s="463">
        <v>9</v>
      </c>
      <c r="R536" s="464" t="s">
        <v>158</v>
      </c>
      <c r="S536" s="464" t="s">
        <v>140</v>
      </c>
      <c r="T536" s="464">
        <v>0</v>
      </c>
      <c r="U536" s="464">
        <v>0.3</v>
      </c>
      <c r="V536" s="464" t="s">
        <v>159</v>
      </c>
    </row>
    <row r="537" spans="1:22" x14ac:dyDescent="0.2">
      <c r="A537" s="406" t="s">
        <v>258</v>
      </c>
      <c r="B537" s="406" t="s">
        <v>259</v>
      </c>
      <c r="C537" s="406" t="s">
        <v>123</v>
      </c>
      <c r="D537" s="406" t="s">
        <v>304</v>
      </c>
      <c r="E537" s="406" t="s">
        <v>387</v>
      </c>
      <c r="F537" s="406">
        <v>9</v>
      </c>
      <c r="G537" s="406" t="s">
        <v>230</v>
      </c>
      <c r="H537" s="406" t="s">
        <v>158</v>
      </c>
      <c r="I537" s="406" t="s">
        <v>246</v>
      </c>
      <c r="J537" s="406" t="s">
        <v>307</v>
      </c>
      <c r="K537" s="406"/>
      <c r="L537" s="406"/>
      <c r="M537" s="406"/>
      <c r="N537" s="406"/>
      <c r="O537" s="406">
        <v>0</v>
      </c>
      <c r="P537" s="406">
        <v>0</v>
      </c>
      <c r="Q537" s="463">
        <v>9</v>
      </c>
      <c r="R537" s="464" t="s">
        <v>158</v>
      </c>
      <c r="S537" s="464" t="s">
        <v>141</v>
      </c>
      <c r="T537" s="464">
        <v>0</v>
      </c>
      <c r="U537" s="464">
        <v>0</v>
      </c>
      <c r="V537" s="464" t="s">
        <v>159</v>
      </c>
    </row>
    <row r="538" spans="1:22" x14ac:dyDescent="0.2">
      <c r="A538" s="406" t="s">
        <v>258</v>
      </c>
      <c r="B538" s="406" t="s">
        <v>259</v>
      </c>
      <c r="C538" s="406" t="s">
        <v>123</v>
      </c>
      <c r="D538" s="406" t="s">
        <v>73</v>
      </c>
      <c r="E538" s="406" t="s">
        <v>387</v>
      </c>
      <c r="F538" s="406">
        <v>10</v>
      </c>
      <c r="G538" s="406" t="s">
        <v>230</v>
      </c>
      <c r="H538" s="406" t="s">
        <v>160</v>
      </c>
      <c r="I538" s="406" t="s">
        <v>246</v>
      </c>
      <c r="J538" s="406" t="s">
        <v>314</v>
      </c>
      <c r="K538" s="406"/>
      <c r="L538" s="406"/>
      <c r="M538" s="406"/>
      <c r="N538" s="406"/>
      <c r="O538" s="406">
        <v>0</v>
      </c>
      <c r="P538" s="406">
        <v>0.6</v>
      </c>
      <c r="Q538" s="463">
        <v>10</v>
      </c>
      <c r="R538" s="464" t="s">
        <v>160</v>
      </c>
      <c r="S538" s="464" t="s">
        <v>132</v>
      </c>
      <c r="T538" s="464">
        <v>0</v>
      </c>
      <c r="U538" s="464">
        <v>0.6</v>
      </c>
      <c r="V538" s="464" t="s">
        <v>161</v>
      </c>
    </row>
    <row r="539" spans="1:22" x14ac:dyDescent="0.2">
      <c r="A539" s="406" t="s">
        <v>258</v>
      </c>
      <c r="B539" s="406" t="s">
        <v>259</v>
      </c>
      <c r="C539" s="406" t="s">
        <v>123</v>
      </c>
      <c r="D539" s="406" t="s">
        <v>73</v>
      </c>
      <c r="E539" s="406" t="s">
        <v>387</v>
      </c>
      <c r="F539" s="406">
        <v>10</v>
      </c>
      <c r="G539" s="406" t="s">
        <v>230</v>
      </c>
      <c r="H539" s="406" t="s">
        <v>160</v>
      </c>
      <c r="I539" s="406" t="s">
        <v>246</v>
      </c>
      <c r="J539" s="406" t="s">
        <v>307</v>
      </c>
      <c r="K539" s="406"/>
      <c r="L539" s="406"/>
      <c r="M539" s="406"/>
      <c r="N539" s="406"/>
      <c r="O539" s="406">
        <v>0</v>
      </c>
      <c r="P539" s="406">
        <v>0</v>
      </c>
      <c r="Q539" s="463">
        <v>10</v>
      </c>
      <c r="R539" s="464" t="s">
        <v>160</v>
      </c>
      <c r="S539" s="464" t="s">
        <v>133</v>
      </c>
      <c r="T539" s="464">
        <v>0</v>
      </c>
      <c r="U539" s="464">
        <v>0</v>
      </c>
      <c r="V539" s="464" t="s">
        <v>161</v>
      </c>
    </row>
    <row r="540" spans="1:22" x14ac:dyDescent="0.2">
      <c r="A540" s="406" t="s">
        <v>258</v>
      </c>
      <c r="B540" s="406" t="s">
        <v>259</v>
      </c>
      <c r="C540" s="406" t="s">
        <v>123</v>
      </c>
      <c r="D540" s="406" t="s">
        <v>301</v>
      </c>
      <c r="E540" s="406" t="s">
        <v>387</v>
      </c>
      <c r="F540" s="406">
        <v>10</v>
      </c>
      <c r="G540" s="406" t="s">
        <v>230</v>
      </c>
      <c r="H540" s="406" t="s">
        <v>160</v>
      </c>
      <c r="I540" s="406" t="s">
        <v>246</v>
      </c>
      <c r="J540" s="406" t="s">
        <v>314</v>
      </c>
      <c r="K540" s="406"/>
      <c r="L540" s="406"/>
      <c r="M540" s="406"/>
      <c r="N540" s="406"/>
      <c r="O540" s="406">
        <v>0</v>
      </c>
      <c r="P540" s="406">
        <v>0.3</v>
      </c>
      <c r="Q540" s="463">
        <v>10</v>
      </c>
      <c r="R540" s="464" t="s">
        <v>160</v>
      </c>
      <c r="S540" s="464" t="s">
        <v>134</v>
      </c>
      <c r="T540" s="464">
        <v>0</v>
      </c>
      <c r="U540" s="464">
        <v>0.3</v>
      </c>
      <c r="V540" s="464" t="s">
        <v>161</v>
      </c>
    </row>
    <row r="541" spans="1:22" x14ac:dyDescent="0.2">
      <c r="A541" s="406" t="s">
        <v>258</v>
      </c>
      <c r="B541" s="406" t="s">
        <v>259</v>
      </c>
      <c r="C541" s="406" t="s">
        <v>123</v>
      </c>
      <c r="D541" s="406" t="s">
        <v>301</v>
      </c>
      <c r="E541" s="406" t="s">
        <v>387</v>
      </c>
      <c r="F541" s="406">
        <v>10</v>
      </c>
      <c r="G541" s="406" t="s">
        <v>230</v>
      </c>
      <c r="H541" s="406" t="s">
        <v>160</v>
      </c>
      <c r="I541" s="406" t="s">
        <v>246</v>
      </c>
      <c r="J541" s="406" t="s">
        <v>307</v>
      </c>
      <c r="K541" s="406"/>
      <c r="L541" s="406"/>
      <c r="M541" s="406"/>
      <c r="N541" s="406"/>
      <c r="O541" s="406">
        <v>0</v>
      </c>
      <c r="P541" s="406">
        <v>0</v>
      </c>
      <c r="Q541" s="463">
        <v>10</v>
      </c>
      <c r="R541" s="464" t="s">
        <v>160</v>
      </c>
      <c r="S541" s="464" t="s">
        <v>135</v>
      </c>
      <c r="T541" s="464">
        <v>0</v>
      </c>
      <c r="U541" s="464">
        <v>0</v>
      </c>
      <c r="V541" s="464" t="s">
        <v>161</v>
      </c>
    </row>
    <row r="542" spans="1:22" x14ac:dyDescent="0.2">
      <c r="A542" s="406" t="s">
        <v>258</v>
      </c>
      <c r="B542" s="406" t="s">
        <v>259</v>
      </c>
      <c r="C542" s="406" t="s">
        <v>123</v>
      </c>
      <c r="D542" s="406" t="s">
        <v>302</v>
      </c>
      <c r="E542" s="406" t="s">
        <v>387</v>
      </c>
      <c r="F542" s="406">
        <v>10</v>
      </c>
      <c r="G542" s="406" t="s">
        <v>230</v>
      </c>
      <c r="H542" s="406" t="s">
        <v>160</v>
      </c>
      <c r="I542" s="406" t="s">
        <v>246</v>
      </c>
      <c r="J542" s="406" t="s">
        <v>314</v>
      </c>
      <c r="K542" s="406"/>
      <c r="L542" s="406"/>
      <c r="M542" s="406"/>
      <c r="N542" s="406"/>
      <c r="O542" s="406">
        <v>0</v>
      </c>
      <c r="P542" s="406">
        <v>0.3</v>
      </c>
      <c r="Q542" s="463">
        <v>10</v>
      </c>
      <c r="R542" s="464" t="s">
        <v>160</v>
      </c>
      <c r="S542" s="464" t="s">
        <v>136</v>
      </c>
      <c r="T542" s="464">
        <v>0</v>
      </c>
      <c r="U542" s="464">
        <v>0.3</v>
      </c>
      <c r="V542" s="464" t="s">
        <v>161</v>
      </c>
    </row>
    <row r="543" spans="1:22" x14ac:dyDescent="0.2">
      <c r="A543" s="406" t="s">
        <v>258</v>
      </c>
      <c r="B543" s="406" t="s">
        <v>259</v>
      </c>
      <c r="C543" s="406" t="s">
        <v>123</v>
      </c>
      <c r="D543" s="406" t="s">
        <v>302</v>
      </c>
      <c r="E543" s="406" t="s">
        <v>387</v>
      </c>
      <c r="F543" s="406">
        <v>10</v>
      </c>
      <c r="G543" s="406" t="s">
        <v>230</v>
      </c>
      <c r="H543" s="406" t="s">
        <v>160</v>
      </c>
      <c r="I543" s="406" t="s">
        <v>246</v>
      </c>
      <c r="J543" s="406" t="s">
        <v>307</v>
      </c>
      <c r="K543" s="406"/>
      <c r="L543" s="406"/>
      <c r="M543" s="406"/>
      <c r="N543" s="406"/>
      <c r="O543" s="406">
        <v>0</v>
      </c>
      <c r="P543" s="406">
        <v>0</v>
      </c>
      <c r="Q543" s="463">
        <v>10</v>
      </c>
      <c r="R543" s="464" t="s">
        <v>160</v>
      </c>
      <c r="S543" s="464" t="s">
        <v>137</v>
      </c>
      <c r="T543" s="464">
        <v>0</v>
      </c>
      <c r="U543" s="464">
        <v>0</v>
      </c>
      <c r="V543" s="464" t="s">
        <v>161</v>
      </c>
    </row>
    <row r="544" spans="1:22" x14ac:dyDescent="0.2">
      <c r="A544" s="406" t="s">
        <v>258</v>
      </c>
      <c r="B544" s="406" t="s">
        <v>259</v>
      </c>
      <c r="C544" s="406" t="s">
        <v>123</v>
      </c>
      <c r="D544" s="406" t="s">
        <v>303</v>
      </c>
      <c r="E544" s="406" t="s">
        <v>387</v>
      </c>
      <c r="F544" s="406">
        <v>10</v>
      </c>
      <c r="G544" s="406" t="s">
        <v>230</v>
      </c>
      <c r="H544" s="406" t="s">
        <v>160</v>
      </c>
      <c r="I544" s="406" t="s">
        <v>246</v>
      </c>
      <c r="J544" s="406" t="s">
        <v>314</v>
      </c>
      <c r="K544" s="406"/>
      <c r="L544" s="406"/>
      <c r="M544" s="406"/>
      <c r="N544" s="406"/>
      <c r="O544" s="406">
        <v>0</v>
      </c>
      <c r="P544" s="406">
        <v>0.3</v>
      </c>
      <c r="Q544" s="463">
        <v>10</v>
      </c>
      <c r="R544" s="464" t="s">
        <v>160</v>
      </c>
      <c r="S544" s="464" t="s">
        <v>138</v>
      </c>
      <c r="T544" s="464">
        <v>0</v>
      </c>
      <c r="U544" s="464">
        <v>0.3</v>
      </c>
      <c r="V544" s="464" t="s">
        <v>161</v>
      </c>
    </row>
    <row r="545" spans="1:22" x14ac:dyDescent="0.2">
      <c r="A545" s="406" t="s">
        <v>258</v>
      </c>
      <c r="B545" s="406" t="s">
        <v>259</v>
      </c>
      <c r="C545" s="406" t="s">
        <v>123</v>
      </c>
      <c r="D545" s="406" t="s">
        <v>303</v>
      </c>
      <c r="E545" s="406" t="s">
        <v>387</v>
      </c>
      <c r="F545" s="406">
        <v>10</v>
      </c>
      <c r="G545" s="406" t="s">
        <v>230</v>
      </c>
      <c r="H545" s="406" t="s">
        <v>160</v>
      </c>
      <c r="I545" s="406" t="s">
        <v>246</v>
      </c>
      <c r="J545" s="406" t="s">
        <v>307</v>
      </c>
      <c r="K545" s="406"/>
      <c r="L545" s="406"/>
      <c r="M545" s="406"/>
      <c r="N545" s="406"/>
      <c r="O545" s="406">
        <v>0</v>
      </c>
      <c r="P545" s="406">
        <v>0</v>
      </c>
      <c r="Q545" s="463">
        <v>10</v>
      </c>
      <c r="R545" s="464" t="s">
        <v>160</v>
      </c>
      <c r="S545" s="464" t="s">
        <v>139</v>
      </c>
      <c r="T545" s="464">
        <v>0</v>
      </c>
      <c r="U545" s="464">
        <v>0</v>
      </c>
      <c r="V545" s="464" t="s">
        <v>161</v>
      </c>
    </row>
    <row r="546" spans="1:22" x14ac:dyDescent="0.2">
      <c r="A546" s="406" t="s">
        <v>258</v>
      </c>
      <c r="B546" s="406" t="s">
        <v>259</v>
      </c>
      <c r="C546" s="406" t="s">
        <v>123</v>
      </c>
      <c r="D546" s="406" t="s">
        <v>304</v>
      </c>
      <c r="E546" s="406" t="s">
        <v>387</v>
      </c>
      <c r="F546" s="406">
        <v>10</v>
      </c>
      <c r="G546" s="406" t="s">
        <v>230</v>
      </c>
      <c r="H546" s="406" t="s">
        <v>160</v>
      </c>
      <c r="I546" s="406" t="s">
        <v>246</v>
      </c>
      <c r="J546" s="406" t="s">
        <v>314</v>
      </c>
      <c r="K546" s="406"/>
      <c r="L546" s="406"/>
      <c r="M546" s="406"/>
      <c r="N546" s="406"/>
      <c r="O546" s="406">
        <v>0</v>
      </c>
      <c r="P546" s="406">
        <v>0.3</v>
      </c>
      <c r="Q546" s="463">
        <v>10</v>
      </c>
      <c r="R546" s="464" t="s">
        <v>160</v>
      </c>
      <c r="S546" s="464" t="s">
        <v>140</v>
      </c>
      <c r="T546" s="464">
        <v>0</v>
      </c>
      <c r="U546" s="464">
        <v>0.3</v>
      </c>
      <c r="V546" s="464" t="s">
        <v>161</v>
      </c>
    </row>
    <row r="547" spans="1:22" x14ac:dyDescent="0.2">
      <c r="A547" s="406" t="s">
        <v>258</v>
      </c>
      <c r="B547" s="406" t="s">
        <v>259</v>
      </c>
      <c r="C547" s="406" t="s">
        <v>123</v>
      </c>
      <c r="D547" s="406" t="s">
        <v>304</v>
      </c>
      <c r="E547" s="406" t="s">
        <v>387</v>
      </c>
      <c r="F547" s="406">
        <v>10</v>
      </c>
      <c r="G547" s="406" t="s">
        <v>230</v>
      </c>
      <c r="H547" s="406" t="s">
        <v>160</v>
      </c>
      <c r="I547" s="406" t="s">
        <v>246</v>
      </c>
      <c r="J547" s="406" t="s">
        <v>307</v>
      </c>
      <c r="K547" s="406"/>
      <c r="L547" s="406"/>
      <c r="M547" s="406"/>
      <c r="N547" s="406"/>
      <c r="O547" s="406">
        <v>0</v>
      </c>
      <c r="P547" s="406">
        <v>0</v>
      </c>
      <c r="Q547" s="463">
        <v>10</v>
      </c>
      <c r="R547" s="464" t="s">
        <v>160</v>
      </c>
      <c r="S547" s="464" t="s">
        <v>141</v>
      </c>
      <c r="T547" s="464">
        <v>0</v>
      </c>
      <c r="U547" s="464">
        <v>0</v>
      </c>
      <c r="V547" s="464" t="s">
        <v>161</v>
      </c>
    </row>
    <row r="548" spans="1:22" x14ac:dyDescent="0.2">
      <c r="A548" s="406" t="s">
        <v>258</v>
      </c>
      <c r="B548" s="406" t="s">
        <v>259</v>
      </c>
      <c r="C548" s="406" t="s">
        <v>123</v>
      </c>
      <c r="D548" s="406" t="s">
        <v>73</v>
      </c>
      <c r="E548" s="406" t="s">
        <v>387</v>
      </c>
      <c r="F548" s="406">
        <v>11</v>
      </c>
      <c r="G548" s="406" t="s">
        <v>230</v>
      </c>
      <c r="H548" s="406" t="s">
        <v>162</v>
      </c>
      <c r="I548" s="406" t="s">
        <v>246</v>
      </c>
      <c r="J548" s="406" t="s">
        <v>314</v>
      </c>
      <c r="K548" s="406"/>
      <c r="L548" s="406"/>
      <c r="M548" s="406"/>
      <c r="N548" s="406"/>
      <c r="O548" s="406">
        <v>0</v>
      </c>
      <c r="P548" s="406">
        <v>1.5</v>
      </c>
      <c r="Q548" s="463">
        <v>11</v>
      </c>
      <c r="R548" s="464" t="s">
        <v>162</v>
      </c>
      <c r="S548" s="464" t="s">
        <v>132</v>
      </c>
      <c r="T548" s="464">
        <v>0</v>
      </c>
      <c r="U548" s="464">
        <v>1.5</v>
      </c>
      <c r="V548" s="464" t="s">
        <v>163</v>
      </c>
    </row>
    <row r="549" spans="1:22" x14ac:dyDescent="0.2">
      <c r="A549" s="406" t="s">
        <v>258</v>
      </c>
      <c r="B549" s="406" t="s">
        <v>259</v>
      </c>
      <c r="C549" s="406" t="s">
        <v>123</v>
      </c>
      <c r="D549" s="406" t="s">
        <v>73</v>
      </c>
      <c r="E549" s="406" t="s">
        <v>387</v>
      </c>
      <c r="F549" s="406">
        <v>11</v>
      </c>
      <c r="G549" s="406" t="s">
        <v>230</v>
      </c>
      <c r="H549" s="406" t="s">
        <v>162</v>
      </c>
      <c r="I549" s="406" t="s">
        <v>246</v>
      </c>
      <c r="J549" s="406" t="s">
        <v>307</v>
      </c>
      <c r="K549" s="406"/>
      <c r="L549" s="406"/>
      <c r="M549" s="406"/>
      <c r="N549" s="406"/>
      <c r="O549" s="406">
        <v>0</v>
      </c>
      <c r="P549" s="406">
        <v>0</v>
      </c>
      <c r="Q549" s="463">
        <v>11</v>
      </c>
      <c r="R549" s="464" t="s">
        <v>162</v>
      </c>
      <c r="S549" s="464" t="s">
        <v>133</v>
      </c>
      <c r="T549" s="464">
        <v>0</v>
      </c>
      <c r="U549" s="464">
        <v>0</v>
      </c>
      <c r="V549" s="464" t="s">
        <v>163</v>
      </c>
    </row>
    <row r="550" spans="1:22" x14ac:dyDescent="0.2">
      <c r="A550" s="406" t="s">
        <v>258</v>
      </c>
      <c r="B550" s="406" t="s">
        <v>259</v>
      </c>
      <c r="C550" s="406" t="s">
        <v>123</v>
      </c>
      <c r="D550" s="406" t="s">
        <v>301</v>
      </c>
      <c r="E550" s="406" t="s">
        <v>387</v>
      </c>
      <c r="F550" s="406">
        <v>11</v>
      </c>
      <c r="G550" s="406" t="s">
        <v>230</v>
      </c>
      <c r="H550" s="406" t="s">
        <v>162</v>
      </c>
      <c r="I550" s="406" t="s">
        <v>246</v>
      </c>
      <c r="J550" s="406" t="s">
        <v>314</v>
      </c>
      <c r="K550" s="406"/>
      <c r="L550" s="406"/>
      <c r="M550" s="406"/>
      <c r="N550" s="406"/>
      <c r="O550" s="406">
        <v>0</v>
      </c>
      <c r="P550" s="406">
        <v>1</v>
      </c>
      <c r="Q550" s="463">
        <v>11</v>
      </c>
      <c r="R550" s="464" t="s">
        <v>162</v>
      </c>
      <c r="S550" s="464" t="s">
        <v>134</v>
      </c>
      <c r="T550" s="464">
        <v>0</v>
      </c>
      <c r="U550" s="464">
        <v>1</v>
      </c>
      <c r="V550" s="464" t="s">
        <v>163</v>
      </c>
    </row>
    <row r="551" spans="1:22" x14ac:dyDescent="0.2">
      <c r="A551" s="406" t="s">
        <v>258</v>
      </c>
      <c r="B551" s="406" t="s">
        <v>259</v>
      </c>
      <c r="C551" s="406" t="s">
        <v>123</v>
      </c>
      <c r="D551" s="406" t="s">
        <v>301</v>
      </c>
      <c r="E551" s="406" t="s">
        <v>387</v>
      </c>
      <c r="F551" s="406">
        <v>11</v>
      </c>
      <c r="G551" s="406" t="s">
        <v>230</v>
      </c>
      <c r="H551" s="406" t="s">
        <v>162</v>
      </c>
      <c r="I551" s="406" t="s">
        <v>246</v>
      </c>
      <c r="J551" s="406" t="s">
        <v>307</v>
      </c>
      <c r="K551" s="406"/>
      <c r="L551" s="406"/>
      <c r="M551" s="406"/>
      <c r="N551" s="406"/>
      <c r="O551" s="406">
        <v>0</v>
      </c>
      <c r="P551" s="406">
        <v>0</v>
      </c>
      <c r="Q551" s="463">
        <v>11</v>
      </c>
      <c r="R551" s="464" t="s">
        <v>162</v>
      </c>
      <c r="S551" s="464" t="s">
        <v>135</v>
      </c>
      <c r="T551" s="464">
        <v>0</v>
      </c>
      <c r="U551" s="464">
        <v>0</v>
      </c>
      <c r="V551" s="464" t="s">
        <v>163</v>
      </c>
    </row>
    <row r="552" spans="1:22" x14ac:dyDescent="0.2">
      <c r="A552" s="406" t="s">
        <v>258</v>
      </c>
      <c r="B552" s="406" t="s">
        <v>259</v>
      </c>
      <c r="C552" s="406" t="s">
        <v>123</v>
      </c>
      <c r="D552" s="406" t="s">
        <v>302</v>
      </c>
      <c r="E552" s="406" t="s">
        <v>387</v>
      </c>
      <c r="F552" s="406">
        <v>11</v>
      </c>
      <c r="G552" s="406" t="s">
        <v>230</v>
      </c>
      <c r="H552" s="406" t="s">
        <v>162</v>
      </c>
      <c r="I552" s="406" t="s">
        <v>246</v>
      </c>
      <c r="J552" s="406" t="s">
        <v>314</v>
      </c>
      <c r="K552" s="406"/>
      <c r="L552" s="406"/>
      <c r="M552" s="406"/>
      <c r="N552" s="406"/>
      <c r="O552" s="406">
        <v>0</v>
      </c>
      <c r="P552" s="406">
        <v>0.3</v>
      </c>
      <c r="Q552" s="463">
        <v>11</v>
      </c>
      <c r="R552" s="464" t="s">
        <v>162</v>
      </c>
      <c r="S552" s="464" t="s">
        <v>136</v>
      </c>
      <c r="T552" s="464">
        <v>0</v>
      </c>
      <c r="U552" s="464">
        <v>0.3</v>
      </c>
      <c r="V552" s="464" t="s">
        <v>163</v>
      </c>
    </row>
    <row r="553" spans="1:22" x14ac:dyDescent="0.2">
      <c r="A553" s="406" t="s">
        <v>258</v>
      </c>
      <c r="B553" s="406" t="s">
        <v>259</v>
      </c>
      <c r="C553" s="406" t="s">
        <v>123</v>
      </c>
      <c r="D553" s="406" t="s">
        <v>302</v>
      </c>
      <c r="E553" s="406" t="s">
        <v>387</v>
      </c>
      <c r="F553" s="406">
        <v>11</v>
      </c>
      <c r="G553" s="406" t="s">
        <v>230</v>
      </c>
      <c r="H553" s="406" t="s">
        <v>162</v>
      </c>
      <c r="I553" s="406" t="s">
        <v>246</v>
      </c>
      <c r="J553" s="406" t="s">
        <v>307</v>
      </c>
      <c r="K553" s="406"/>
      <c r="L553" s="406"/>
      <c r="M553" s="406"/>
      <c r="N553" s="406"/>
      <c r="O553" s="406">
        <v>0</v>
      </c>
      <c r="P553" s="406">
        <v>0</v>
      </c>
      <c r="Q553" s="463">
        <v>11</v>
      </c>
      <c r="R553" s="464" t="s">
        <v>162</v>
      </c>
      <c r="S553" s="464" t="s">
        <v>137</v>
      </c>
      <c r="T553" s="464">
        <v>0</v>
      </c>
      <c r="U553" s="464">
        <v>0</v>
      </c>
      <c r="V553" s="464" t="s">
        <v>163</v>
      </c>
    </row>
    <row r="554" spans="1:22" x14ac:dyDescent="0.2">
      <c r="A554" s="406" t="s">
        <v>258</v>
      </c>
      <c r="B554" s="406" t="s">
        <v>259</v>
      </c>
      <c r="C554" s="406" t="s">
        <v>123</v>
      </c>
      <c r="D554" s="406" t="s">
        <v>303</v>
      </c>
      <c r="E554" s="406" t="s">
        <v>387</v>
      </c>
      <c r="F554" s="406">
        <v>11</v>
      </c>
      <c r="G554" s="406" t="s">
        <v>230</v>
      </c>
      <c r="H554" s="406" t="s">
        <v>162</v>
      </c>
      <c r="I554" s="406" t="s">
        <v>246</v>
      </c>
      <c r="J554" s="406" t="s">
        <v>314</v>
      </c>
      <c r="K554" s="406"/>
      <c r="L554" s="406"/>
      <c r="M554" s="406"/>
      <c r="N554" s="406"/>
      <c r="O554" s="406">
        <v>0</v>
      </c>
      <c r="P554" s="406">
        <v>0.3</v>
      </c>
      <c r="Q554" s="463">
        <v>11</v>
      </c>
      <c r="R554" s="464" t="s">
        <v>162</v>
      </c>
      <c r="S554" s="464" t="s">
        <v>138</v>
      </c>
      <c r="T554" s="464">
        <v>0</v>
      </c>
      <c r="U554" s="464">
        <v>0.3</v>
      </c>
      <c r="V554" s="464" t="s">
        <v>163</v>
      </c>
    </row>
    <row r="555" spans="1:22" x14ac:dyDescent="0.2">
      <c r="A555" s="406" t="s">
        <v>258</v>
      </c>
      <c r="B555" s="406" t="s">
        <v>259</v>
      </c>
      <c r="C555" s="406" t="s">
        <v>123</v>
      </c>
      <c r="D555" s="406" t="s">
        <v>303</v>
      </c>
      <c r="E555" s="406" t="s">
        <v>387</v>
      </c>
      <c r="F555" s="406">
        <v>11</v>
      </c>
      <c r="G555" s="406" t="s">
        <v>230</v>
      </c>
      <c r="H555" s="406" t="s">
        <v>162</v>
      </c>
      <c r="I555" s="406" t="s">
        <v>246</v>
      </c>
      <c r="J555" s="406" t="s">
        <v>307</v>
      </c>
      <c r="K555" s="406"/>
      <c r="L555" s="406"/>
      <c r="M555" s="406"/>
      <c r="N555" s="406"/>
      <c r="O555" s="406">
        <v>0</v>
      </c>
      <c r="P555" s="406">
        <v>0</v>
      </c>
      <c r="Q555" s="463">
        <v>11</v>
      </c>
      <c r="R555" s="464" t="s">
        <v>162</v>
      </c>
      <c r="S555" s="464" t="s">
        <v>139</v>
      </c>
      <c r="T555" s="464">
        <v>0</v>
      </c>
      <c r="U555" s="464">
        <v>0</v>
      </c>
      <c r="V555" s="464" t="s">
        <v>163</v>
      </c>
    </row>
    <row r="556" spans="1:22" x14ac:dyDescent="0.2">
      <c r="A556" s="406" t="s">
        <v>258</v>
      </c>
      <c r="B556" s="406" t="s">
        <v>259</v>
      </c>
      <c r="C556" s="406" t="s">
        <v>123</v>
      </c>
      <c r="D556" s="406" t="s">
        <v>304</v>
      </c>
      <c r="E556" s="406" t="s">
        <v>387</v>
      </c>
      <c r="F556" s="406">
        <v>11</v>
      </c>
      <c r="G556" s="406" t="s">
        <v>230</v>
      </c>
      <c r="H556" s="406" t="s">
        <v>162</v>
      </c>
      <c r="I556" s="406" t="s">
        <v>246</v>
      </c>
      <c r="J556" s="406" t="s">
        <v>314</v>
      </c>
      <c r="K556" s="406"/>
      <c r="L556" s="406"/>
      <c r="M556" s="406"/>
      <c r="N556" s="406"/>
      <c r="O556" s="406">
        <v>0</v>
      </c>
      <c r="P556" s="406">
        <v>0.3</v>
      </c>
      <c r="Q556" s="463">
        <v>11</v>
      </c>
      <c r="R556" s="464" t="s">
        <v>162</v>
      </c>
      <c r="S556" s="464" t="s">
        <v>140</v>
      </c>
      <c r="T556" s="464">
        <v>0</v>
      </c>
      <c r="U556" s="464">
        <v>0.3</v>
      </c>
      <c r="V556" s="464" t="s">
        <v>163</v>
      </c>
    </row>
    <row r="557" spans="1:22" x14ac:dyDescent="0.2">
      <c r="A557" s="406" t="s">
        <v>258</v>
      </c>
      <c r="B557" s="406" t="s">
        <v>259</v>
      </c>
      <c r="C557" s="406" t="s">
        <v>123</v>
      </c>
      <c r="D557" s="406" t="s">
        <v>304</v>
      </c>
      <c r="E557" s="406" t="s">
        <v>387</v>
      </c>
      <c r="F557" s="406">
        <v>11</v>
      </c>
      <c r="G557" s="406" t="s">
        <v>230</v>
      </c>
      <c r="H557" s="406" t="s">
        <v>162</v>
      </c>
      <c r="I557" s="406" t="s">
        <v>246</v>
      </c>
      <c r="J557" s="406" t="s">
        <v>307</v>
      </c>
      <c r="K557" s="406"/>
      <c r="L557" s="406"/>
      <c r="M557" s="406"/>
      <c r="N557" s="406"/>
      <c r="O557" s="406">
        <v>0</v>
      </c>
      <c r="P557" s="406">
        <v>0</v>
      </c>
      <c r="Q557" s="463">
        <v>11</v>
      </c>
      <c r="R557" s="464" t="s">
        <v>162</v>
      </c>
      <c r="S557" s="464" t="s">
        <v>141</v>
      </c>
      <c r="T557" s="464">
        <v>0</v>
      </c>
      <c r="U557" s="464">
        <v>0</v>
      </c>
      <c r="V557" s="464" t="s">
        <v>163</v>
      </c>
    </row>
    <row r="558" spans="1:22" x14ac:dyDescent="0.2">
      <c r="A558" s="406" t="s">
        <v>258</v>
      </c>
      <c r="B558" s="406" t="s">
        <v>259</v>
      </c>
      <c r="C558" s="406" t="s">
        <v>123</v>
      </c>
      <c r="D558" s="406" t="s">
        <v>73</v>
      </c>
      <c r="E558" s="406" t="s">
        <v>387</v>
      </c>
      <c r="F558" s="406">
        <v>12</v>
      </c>
      <c r="G558" s="406" t="s">
        <v>230</v>
      </c>
      <c r="H558" s="406" t="s">
        <v>164</v>
      </c>
      <c r="I558" s="406" t="s">
        <v>246</v>
      </c>
      <c r="J558" s="406" t="s">
        <v>314</v>
      </c>
      <c r="K558" s="406"/>
      <c r="L558" s="406"/>
      <c r="M558" s="406"/>
      <c r="N558" s="406"/>
      <c r="O558" s="406">
        <v>0</v>
      </c>
      <c r="P558" s="406">
        <v>1.5</v>
      </c>
      <c r="Q558" s="463">
        <v>12</v>
      </c>
      <c r="R558" s="464" t="s">
        <v>164</v>
      </c>
      <c r="S558" s="464" t="s">
        <v>132</v>
      </c>
      <c r="T558" s="464">
        <v>0</v>
      </c>
      <c r="U558" s="464">
        <v>1.5</v>
      </c>
      <c r="V558" s="464" t="s">
        <v>165</v>
      </c>
    </row>
    <row r="559" spans="1:22" x14ac:dyDescent="0.2">
      <c r="A559" s="406" t="s">
        <v>258</v>
      </c>
      <c r="B559" s="406" t="s">
        <v>259</v>
      </c>
      <c r="C559" s="406" t="s">
        <v>123</v>
      </c>
      <c r="D559" s="406" t="s">
        <v>73</v>
      </c>
      <c r="E559" s="406" t="s">
        <v>387</v>
      </c>
      <c r="F559" s="406">
        <v>12</v>
      </c>
      <c r="G559" s="406" t="s">
        <v>230</v>
      </c>
      <c r="H559" s="406" t="s">
        <v>164</v>
      </c>
      <c r="I559" s="406" t="s">
        <v>246</v>
      </c>
      <c r="J559" s="406" t="s">
        <v>307</v>
      </c>
      <c r="K559" s="406"/>
      <c r="L559" s="406"/>
      <c r="M559" s="406"/>
      <c r="N559" s="406"/>
      <c r="O559" s="406">
        <v>0</v>
      </c>
      <c r="P559" s="406">
        <v>0</v>
      </c>
      <c r="Q559" s="463">
        <v>12</v>
      </c>
      <c r="R559" s="464" t="s">
        <v>164</v>
      </c>
      <c r="S559" s="464" t="s">
        <v>133</v>
      </c>
      <c r="T559" s="464">
        <v>0</v>
      </c>
      <c r="U559" s="464">
        <v>0</v>
      </c>
      <c r="V559" s="464" t="s">
        <v>165</v>
      </c>
    </row>
    <row r="560" spans="1:22" x14ac:dyDescent="0.2">
      <c r="A560" s="406" t="s">
        <v>258</v>
      </c>
      <c r="B560" s="406" t="s">
        <v>259</v>
      </c>
      <c r="C560" s="406" t="s">
        <v>123</v>
      </c>
      <c r="D560" s="406" t="s">
        <v>301</v>
      </c>
      <c r="E560" s="406" t="s">
        <v>387</v>
      </c>
      <c r="F560" s="406">
        <v>12</v>
      </c>
      <c r="G560" s="406" t="s">
        <v>230</v>
      </c>
      <c r="H560" s="406" t="s">
        <v>164</v>
      </c>
      <c r="I560" s="406" t="s">
        <v>246</v>
      </c>
      <c r="J560" s="406" t="s">
        <v>314</v>
      </c>
      <c r="K560" s="406"/>
      <c r="L560" s="406"/>
      <c r="M560" s="406"/>
      <c r="N560" s="406"/>
      <c r="O560" s="406">
        <v>0</v>
      </c>
      <c r="P560" s="406">
        <v>0.7</v>
      </c>
      <c r="Q560" s="463">
        <v>12</v>
      </c>
      <c r="R560" s="464" t="s">
        <v>164</v>
      </c>
      <c r="S560" s="464" t="s">
        <v>134</v>
      </c>
      <c r="T560" s="464">
        <v>0</v>
      </c>
      <c r="U560" s="464">
        <v>0.7</v>
      </c>
      <c r="V560" s="464" t="s">
        <v>165</v>
      </c>
    </row>
    <row r="561" spans="1:22" x14ac:dyDescent="0.2">
      <c r="A561" s="406" t="s">
        <v>258</v>
      </c>
      <c r="B561" s="406" t="s">
        <v>259</v>
      </c>
      <c r="C561" s="406" t="s">
        <v>123</v>
      </c>
      <c r="D561" s="406" t="s">
        <v>301</v>
      </c>
      <c r="E561" s="406" t="s">
        <v>387</v>
      </c>
      <c r="F561" s="406">
        <v>12</v>
      </c>
      <c r="G561" s="406" t="s">
        <v>230</v>
      </c>
      <c r="H561" s="406" t="s">
        <v>164</v>
      </c>
      <c r="I561" s="406" t="s">
        <v>246</v>
      </c>
      <c r="J561" s="406" t="s">
        <v>307</v>
      </c>
      <c r="K561" s="406"/>
      <c r="L561" s="406"/>
      <c r="M561" s="406"/>
      <c r="N561" s="406"/>
      <c r="O561" s="406">
        <v>0</v>
      </c>
      <c r="P561" s="406">
        <v>0</v>
      </c>
      <c r="Q561" s="463">
        <v>12</v>
      </c>
      <c r="R561" s="464" t="s">
        <v>164</v>
      </c>
      <c r="S561" s="464" t="s">
        <v>135</v>
      </c>
      <c r="T561" s="464">
        <v>0</v>
      </c>
      <c r="U561" s="464">
        <v>0</v>
      </c>
      <c r="V561" s="464" t="s">
        <v>165</v>
      </c>
    </row>
    <row r="562" spans="1:22" x14ac:dyDescent="0.2">
      <c r="A562" s="406" t="s">
        <v>258</v>
      </c>
      <c r="B562" s="406" t="s">
        <v>259</v>
      </c>
      <c r="C562" s="406" t="s">
        <v>123</v>
      </c>
      <c r="D562" s="406" t="s">
        <v>302</v>
      </c>
      <c r="E562" s="406" t="s">
        <v>387</v>
      </c>
      <c r="F562" s="406">
        <v>12</v>
      </c>
      <c r="G562" s="406" t="s">
        <v>230</v>
      </c>
      <c r="H562" s="406" t="s">
        <v>164</v>
      </c>
      <c r="I562" s="406" t="s">
        <v>246</v>
      </c>
      <c r="J562" s="406" t="s">
        <v>314</v>
      </c>
      <c r="K562" s="406"/>
      <c r="L562" s="406"/>
      <c r="M562" s="406"/>
      <c r="N562" s="406"/>
      <c r="O562" s="406">
        <v>0</v>
      </c>
      <c r="P562" s="406">
        <v>0</v>
      </c>
      <c r="Q562" s="463">
        <v>12</v>
      </c>
      <c r="R562" s="464" t="s">
        <v>164</v>
      </c>
      <c r="S562" s="464" t="s">
        <v>136</v>
      </c>
      <c r="T562" s="464">
        <v>0</v>
      </c>
      <c r="U562" s="464">
        <v>0</v>
      </c>
      <c r="V562" s="464" t="s">
        <v>165</v>
      </c>
    </row>
    <row r="563" spans="1:22" x14ac:dyDescent="0.2">
      <c r="A563" s="406" t="s">
        <v>258</v>
      </c>
      <c r="B563" s="406" t="s">
        <v>259</v>
      </c>
      <c r="C563" s="406" t="s">
        <v>123</v>
      </c>
      <c r="D563" s="406" t="s">
        <v>302</v>
      </c>
      <c r="E563" s="406" t="s">
        <v>387</v>
      </c>
      <c r="F563" s="406">
        <v>12</v>
      </c>
      <c r="G563" s="406" t="s">
        <v>230</v>
      </c>
      <c r="H563" s="406" t="s">
        <v>164</v>
      </c>
      <c r="I563" s="406" t="s">
        <v>246</v>
      </c>
      <c r="J563" s="406" t="s">
        <v>307</v>
      </c>
      <c r="K563" s="406"/>
      <c r="L563" s="406"/>
      <c r="M563" s="406"/>
      <c r="N563" s="406"/>
      <c r="O563" s="406">
        <v>0</v>
      </c>
      <c r="P563" s="406">
        <v>0</v>
      </c>
      <c r="Q563" s="463">
        <v>12</v>
      </c>
      <c r="R563" s="464" t="s">
        <v>164</v>
      </c>
      <c r="S563" s="464" t="s">
        <v>137</v>
      </c>
      <c r="T563" s="464">
        <v>0</v>
      </c>
      <c r="U563" s="464">
        <v>0</v>
      </c>
      <c r="V563" s="464" t="s">
        <v>165</v>
      </c>
    </row>
    <row r="564" spans="1:22" x14ac:dyDescent="0.2">
      <c r="A564" s="406" t="s">
        <v>258</v>
      </c>
      <c r="B564" s="406" t="s">
        <v>259</v>
      </c>
      <c r="C564" s="406" t="s">
        <v>123</v>
      </c>
      <c r="D564" s="406" t="s">
        <v>303</v>
      </c>
      <c r="E564" s="406" t="s">
        <v>387</v>
      </c>
      <c r="F564" s="406">
        <v>12</v>
      </c>
      <c r="G564" s="406" t="s">
        <v>230</v>
      </c>
      <c r="H564" s="406" t="s">
        <v>164</v>
      </c>
      <c r="I564" s="406" t="s">
        <v>246</v>
      </c>
      <c r="J564" s="406" t="s">
        <v>314</v>
      </c>
      <c r="K564" s="406"/>
      <c r="L564" s="406"/>
      <c r="M564" s="406"/>
      <c r="N564" s="406"/>
      <c r="O564" s="406">
        <v>0</v>
      </c>
      <c r="P564" s="406">
        <v>0</v>
      </c>
      <c r="Q564" s="463">
        <v>12</v>
      </c>
      <c r="R564" s="464" t="s">
        <v>164</v>
      </c>
      <c r="S564" s="464" t="s">
        <v>138</v>
      </c>
      <c r="T564" s="464">
        <v>0</v>
      </c>
      <c r="U564" s="464">
        <v>0</v>
      </c>
      <c r="V564" s="464" t="s">
        <v>165</v>
      </c>
    </row>
    <row r="565" spans="1:22" x14ac:dyDescent="0.2">
      <c r="A565" s="406" t="s">
        <v>258</v>
      </c>
      <c r="B565" s="406" t="s">
        <v>259</v>
      </c>
      <c r="C565" s="406" t="s">
        <v>123</v>
      </c>
      <c r="D565" s="406" t="s">
        <v>303</v>
      </c>
      <c r="E565" s="406" t="s">
        <v>387</v>
      </c>
      <c r="F565" s="406">
        <v>12</v>
      </c>
      <c r="G565" s="406" t="s">
        <v>230</v>
      </c>
      <c r="H565" s="406" t="s">
        <v>164</v>
      </c>
      <c r="I565" s="406" t="s">
        <v>246</v>
      </c>
      <c r="J565" s="406" t="s">
        <v>307</v>
      </c>
      <c r="K565" s="406"/>
      <c r="L565" s="406"/>
      <c r="M565" s="406"/>
      <c r="N565" s="406"/>
      <c r="O565" s="406">
        <v>0</v>
      </c>
      <c r="P565" s="406">
        <v>0</v>
      </c>
      <c r="Q565" s="463">
        <v>12</v>
      </c>
      <c r="R565" s="464" t="s">
        <v>164</v>
      </c>
      <c r="S565" s="464" t="s">
        <v>139</v>
      </c>
      <c r="T565" s="464">
        <v>0</v>
      </c>
      <c r="U565" s="464">
        <v>0</v>
      </c>
      <c r="V565" s="464" t="s">
        <v>165</v>
      </c>
    </row>
    <row r="566" spans="1:22" x14ac:dyDescent="0.2">
      <c r="A566" s="406" t="s">
        <v>258</v>
      </c>
      <c r="B566" s="406" t="s">
        <v>259</v>
      </c>
      <c r="C566" s="406" t="s">
        <v>123</v>
      </c>
      <c r="D566" s="406" t="s">
        <v>304</v>
      </c>
      <c r="E566" s="406" t="s">
        <v>387</v>
      </c>
      <c r="F566" s="406">
        <v>12</v>
      </c>
      <c r="G566" s="406" t="s">
        <v>230</v>
      </c>
      <c r="H566" s="406" t="s">
        <v>164</v>
      </c>
      <c r="I566" s="406" t="s">
        <v>246</v>
      </c>
      <c r="J566" s="406" t="s">
        <v>314</v>
      </c>
      <c r="K566" s="406"/>
      <c r="L566" s="406"/>
      <c r="M566" s="406"/>
      <c r="N566" s="406"/>
      <c r="O566" s="406">
        <v>0</v>
      </c>
      <c r="P566" s="406">
        <v>0</v>
      </c>
      <c r="Q566" s="463">
        <v>12</v>
      </c>
      <c r="R566" s="464" t="s">
        <v>164</v>
      </c>
      <c r="S566" s="464" t="s">
        <v>140</v>
      </c>
      <c r="T566" s="464">
        <v>0</v>
      </c>
      <c r="U566" s="464">
        <v>0</v>
      </c>
      <c r="V566" s="464" t="s">
        <v>165</v>
      </c>
    </row>
    <row r="567" spans="1:22" x14ac:dyDescent="0.2">
      <c r="A567" s="406" t="s">
        <v>258</v>
      </c>
      <c r="B567" s="406" t="s">
        <v>259</v>
      </c>
      <c r="C567" s="406" t="s">
        <v>123</v>
      </c>
      <c r="D567" s="406" t="s">
        <v>304</v>
      </c>
      <c r="E567" s="406" t="s">
        <v>387</v>
      </c>
      <c r="F567" s="406">
        <v>12</v>
      </c>
      <c r="G567" s="406" t="s">
        <v>230</v>
      </c>
      <c r="H567" s="406" t="s">
        <v>164</v>
      </c>
      <c r="I567" s="406" t="s">
        <v>246</v>
      </c>
      <c r="J567" s="406" t="s">
        <v>307</v>
      </c>
      <c r="K567" s="406"/>
      <c r="L567" s="406"/>
      <c r="M567" s="406"/>
      <c r="N567" s="406"/>
      <c r="O567" s="406">
        <v>0</v>
      </c>
      <c r="P567" s="406">
        <v>0</v>
      </c>
      <c r="Q567" s="463">
        <v>12</v>
      </c>
      <c r="R567" s="464" t="s">
        <v>164</v>
      </c>
      <c r="S567" s="464" t="s">
        <v>141</v>
      </c>
      <c r="T567" s="464">
        <v>0</v>
      </c>
      <c r="U567" s="464">
        <v>0</v>
      </c>
      <c r="V567" s="464" t="s">
        <v>165</v>
      </c>
    </row>
    <row r="568" spans="1:22" x14ac:dyDescent="0.2">
      <c r="A568" s="406" t="s">
        <v>258</v>
      </c>
      <c r="B568" s="406" t="s">
        <v>259</v>
      </c>
      <c r="C568" s="406" t="s">
        <v>123</v>
      </c>
      <c r="D568" s="406" t="s">
        <v>73</v>
      </c>
      <c r="E568" s="406" t="s">
        <v>387</v>
      </c>
      <c r="F568" s="406">
        <v>13</v>
      </c>
      <c r="G568" s="406" t="s">
        <v>230</v>
      </c>
      <c r="H568" s="406" t="s">
        <v>166</v>
      </c>
      <c r="I568" s="406" t="s">
        <v>246</v>
      </c>
      <c r="J568" s="406" t="s">
        <v>314</v>
      </c>
      <c r="K568" s="406"/>
      <c r="L568" s="406"/>
      <c r="M568" s="406"/>
      <c r="N568" s="406"/>
      <c r="O568" s="406">
        <v>0</v>
      </c>
      <c r="P568" s="406">
        <v>0.45</v>
      </c>
      <c r="Q568" s="463">
        <v>13</v>
      </c>
      <c r="R568" s="464" t="s">
        <v>166</v>
      </c>
      <c r="S568" s="464" t="s">
        <v>132</v>
      </c>
      <c r="T568" s="464">
        <v>0</v>
      </c>
      <c r="U568" s="464">
        <v>0.45</v>
      </c>
      <c r="V568" s="464" t="s">
        <v>167</v>
      </c>
    </row>
    <row r="569" spans="1:22" x14ac:dyDescent="0.2">
      <c r="A569" s="406" t="s">
        <v>258</v>
      </c>
      <c r="B569" s="406" t="s">
        <v>259</v>
      </c>
      <c r="C569" s="406" t="s">
        <v>123</v>
      </c>
      <c r="D569" s="406" t="s">
        <v>73</v>
      </c>
      <c r="E569" s="406" t="s">
        <v>387</v>
      </c>
      <c r="F569" s="406">
        <v>13</v>
      </c>
      <c r="G569" s="406" t="s">
        <v>230</v>
      </c>
      <c r="H569" s="406" t="s">
        <v>166</v>
      </c>
      <c r="I569" s="406" t="s">
        <v>246</v>
      </c>
      <c r="J569" s="406" t="s">
        <v>307</v>
      </c>
      <c r="K569" s="406"/>
      <c r="L569" s="406"/>
      <c r="M569" s="406"/>
      <c r="N569" s="406"/>
      <c r="O569" s="406">
        <v>0</v>
      </c>
      <c r="P569" s="406">
        <v>0</v>
      </c>
      <c r="Q569" s="463">
        <v>13</v>
      </c>
      <c r="R569" s="464" t="s">
        <v>166</v>
      </c>
      <c r="S569" s="464" t="s">
        <v>133</v>
      </c>
      <c r="T569" s="464">
        <v>0</v>
      </c>
      <c r="U569" s="464">
        <v>0</v>
      </c>
      <c r="V569" s="464" t="s">
        <v>167</v>
      </c>
    </row>
    <row r="570" spans="1:22" x14ac:dyDescent="0.2">
      <c r="A570" s="406" t="s">
        <v>258</v>
      </c>
      <c r="B570" s="406" t="s">
        <v>259</v>
      </c>
      <c r="C570" s="406" t="s">
        <v>123</v>
      </c>
      <c r="D570" s="406" t="s">
        <v>301</v>
      </c>
      <c r="E570" s="406" t="s">
        <v>387</v>
      </c>
      <c r="F570" s="406">
        <v>13</v>
      </c>
      <c r="G570" s="406" t="s">
        <v>230</v>
      </c>
      <c r="H570" s="406" t="s">
        <v>166</v>
      </c>
      <c r="I570" s="406" t="s">
        <v>246</v>
      </c>
      <c r="J570" s="406" t="s">
        <v>314</v>
      </c>
      <c r="K570" s="406"/>
      <c r="L570" s="406"/>
      <c r="M570" s="406"/>
      <c r="N570" s="406"/>
      <c r="O570" s="406">
        <v>0</v>
      </c>
      <c r="P570" s="406">
        <v>0</v>
      </c>
      <c r="Q570" s="463">
        <v>13</v>
      </c>
      <c r="R570" s="464" t="s">
        <v>166</v>
      </c>
      <c r="S570" s="464" t="s">
        <v>134</v>
      </c>
      <c r="T570" s="464">
        <v>0</v>
      </c>
      <c r="U570" s="464">
        <v>0</v>
      </c>
      <c r="V570" s="464" t="s">
        <v>167</v>
      </c>
    </row>
    <row r="571" spans="1:22" x14ac:dyDescent="0.2">
      <c r="A571" s="406" t="s">
        <v>258</v>
      </c>
      <c r="B571" s="406" t="s">
        <v>259</v>
      </c>
      <c r="C571" s="406" t="s">
        <v>123</v>
      </c>
      <c r="D571" s="406" t="s">
        <v>301</v>
      </c>
      <c r="E571" s="406" t="s">
        <v>387</v>
      </c>
      <c r="F571" s="406">
        <v>13</v>
      </c>
      <c r="G571" s="406" t="s">
        <v>230</v>
      </c>
      <c r="H571" s="406" t="s">
        <v>166</v>
      </c>
      <c r="I571" s="406" t="s">
        <v>246</v>
      </c>
      <c r="J571" s="406" t="s">
        <v>307</v>
      </c>
      <c r="K571" s="406"/>
      <c r="L571" s="406"/>
      <c r="M571" s="406"/>
      <c r="N571" s="406"/>
      <c r="O571" s="406">
        <v>0</v>
      </c>
      <c r="P571" s="406">
        <v>0</v>
      </c>
      <c r="Q571" s="463">
        <v>13</v>
      </c>
      <c r="R571" s="464" t="s">
        <v>166</v>
      </c>
      <c r="S571" s="464" t="s">
        <v>135</v>
      </c>
      <c r="T571" s="464">
        <v>0</v>
      </c>
      <c r="U571" s="464">
        <v>0</v>
      </c>
      <c r="V571" s="464" t="s">
        <v>167</v>
      </c>
    </row>
    <row r="572" spans="1:22" x14ac:dyDescent="0.2">
      <c r="A572" s="406" t="s">
        <v>258</v>
      </c>
      <c r="B572" s="406" t="s">
        <v>259</v>
      </c>
      <c r="C572" s="406" t="s">
        <v>123</v>
      </c>
      <c r="D572" s="406" t="s">
        <v>302</v>
      </c>
      <c r="E572" s="406" t="s">
        <v>387</v>
      </c>
      <c r="F572" s="406">
        <v>13</v>
      </c>
      <c r="G572" s="406" t="s">
        <v>230</v>
      </c>
      <c r="H572" s="406" t="s">
        <v>166</v>
      </c>
      <c r="I572" s="406" t="s">
        <v>246</v>
      </c>
      <c r="J572" s="406" t="s">
        <v>314</v>
      </c>
      <c r="K572" s="406"/>
      <c r="L572" s="406"/>
      <c r="M572" s="406"/>
      <c r="N572" s="406"/>
      <c r="O572" s="406">
        <v>0</v>
      </c>
      <c r="P572" s="406">
        <v>0</v>
      </c>
      <c r="Q572" s="463">
        <v>13</v>
      </c>
      <c r="R572" s="464" t="s">
        <v>166</v>
      </c>
      <c r="S572" s="464" t="s">
        <v>136</v>
      </c>
      <c r="T572" s="464">
        <v>0</v>
      </c>
      <c r="U572" s="464">
        <v>0</v>
      </c>
      <c r="V572" s="464" t="s">
        <v>167</v>
      </c>
    </row>
    <row r="573" spans="1:22" x14ac:dyDescent="0.2">
      <c r="A573" s="406" t="s">
        <v>258</v>
      </c>
      <c r="B573" s="406" t="s">
        <v>259</v>
      </c>
      <c r="C573" s="406" t="s">
        <v>123</v>
      </c>
      <c r="D573" s="406" t="s">
        <v>302</v>
      </c>
      <c r="E573" s="406" t="s">
        <v>387</v>
      </c>
      <c r="F573" s="406">
        <v>13</v>
      </c>
      <c r="G573" s="406" t="s">
        <v>230</v>
      </c>
      <c r="H573" s="406" t="s">
        <v>166</v>
      </c>
      <c r="I573" s="406" t="s">
        <v>246</v>
      </c>
      <c r="J573" s="406" t="s">
        <v>307</v>
      </c>
      <c r="K573" s="406"/>
      <c r="L573" s="406"/>
      <c r="M573" s="406"/>
      <c r="N573" s="406"/>
      <c r="O573" s="406">
        <v>0</v>
      </c>
      <c r="P573" s="406">
        <v>0</v>
      </c>
      <c r="Q573" s="463">
        <v>13</v>
      </c>
      <c r="R573" s="464" t="s">
        <v>166</v>
      </c>
      <c r="S573" s="464" t="s">
        <v>137</v>
      </c>
      <c r="T573" s="464">
        <v>0</v>
      </c>
      <c r="U573" s="464">
        <v>0</v>
      </c>
      <c r="V573" s="464" t="s">
        <v>167</v>
      </c>
    </row>
    <row r="574" spans="1:22" x14ac:dyDescent="0.2">
      <c r="A574" s="406" t="s">
        <v>258</v>
      </c>
      <c r="B574" s="406" t="s">
        <v>259</v>
      </c>
      <c r="C574" s="406" t="s">
        <v>123</v>
      </c>
      <c r="D574" s="406" t="s">
        <v>303</v>
      </c>
      <c r="E574" s="406" t="s">
        <v>387</v>
      </c>
      <c r="F574" s="406">
        <v>13</v>
      </c>
      <c r="G574" s="406" t="s">
        <v>230</v>
      </c>
      <c r="H574" s="406" t="s">
        <v>166</v>
      </c>
      <c r="I574" s="406" t="s">
        <v>246</v>
      </c>
      <c r="J574" s="406" t="s">
        <v>314</v>
      </c>
      <c r="K574" s="406"/>
      <c r="L574" s="406"/>
      <c r="M574" s="406"/>
      <c r="N574" s="406"/>
      <c r="O574" s="406">
        <v>0</v>
      </c>
      <c r="P574" s="406">
        <v>0</v>
      </c>
      <c r="Q574" s="463">
        <v>13</v>
      </c>
      <c r="R574" s="464" t="s">
        <v>166</v>
      </c>
      <c r="S574" s="464" t="s">
        <v>138</v>
      </c>
      <c r="T574" s="464">
        <v>0</v>
      </c>
      <c r="U574" s="464">
        <v>0</v>
      </c>
      <c r="V574" s="464" t="s">
        <v>167</v>
      </c>
    </row>
    <row r="575" spans="1:22" x14ac:dyDescent="0.2">
      <c r="A575" s="406" t="s">
        <v>258</v>
      </c>
      <c r="B575" s="406" t="s">
        <v>259</v>
      </c>
      <c r="C575" s="406" t="s">
        <v>123</v>
      </c>
      <c r="D575" s="406" t="s">
        <v>303</v>
      </c>
      <c r="E575" s="406" t="s">
        <v>387</v>
      </c>
      <c r="F575" s="406">
        <v>13</v>
      </c>
      <c r="G575" s="406" t="s">
        <v>230</v>
      </c>
      <c r="H575" s="406" t="s">
        <v>166</v>
      </c>
      <c r="I575" s="406" t="s">
        <v>246</v>
      </c>
      <c r="J575" s="406" t="s">
        <v>307</v>
      </c>
      <c r="K575" s="406"/>
      <c r="L575" s="406"/>
      <c r="M575" s="406"/>
      <c r="N575" s="406"/>
      <c r="O575" s="406">
        <v>0</v>
      </c>
      <c r="P575" s="406">
        <v>0</v>
      </c>
      <c r="Q575" s="463">
        <v>13</v>
      </c>
      <c r="R575" s="464" t="s">
        <v>166</v>
      </c>
      <c r="S575" s="464" t="s">
        <v>139</v>
      </c>
      <c r="T575" s="464">
        <v>0</v>
      </c>
      <c r="U575" s="464">
        <v>0</v>
      </c>
      <c r="V575" s="464" t="s">
        <v>167</v>
      </c>
    </row>
    <row r="576" spans="1:22" x14ac:dyDescent="0.2">
      <c r="A576" s="406" t="s">
        <v>258</v>
      </c>
      <c r="B576" s="406" t="s">
        <v>259</v>
      </c>
      <c r="C576" s="406" t="s">
        <v>123</v>
      </c>
      <c r="D576" s="406" t="s">
        <v>304</v>
      </c>
      <c r="E576" s="406" t="s">
        <v>387</v>
      </c>
      <c r="F576" s="406">
        <v>13</v>
      </c>
      <c r="G576" s="406" t="s">
        <v>230</v>
      </c>
      <c r="H576" s="406" t="s">
        <v>166</v>
      </c>
      <c r="I576" s="406" t="s">
        <v>246</v>
      </c>
      <c r="J576" s="406" t="s">
        <v>314</v>
      </c>
      <c r="K576" s="406"/>
      <c r="L576" s="406"/>
      <c r="M576" s="406"/>
      <c r="N576" s="406"/>
      <c r="O576" s="406">
        <v>0</v>
      </c>
      <c r="P576" s="406">
        <v>0</v>
      </c>
      <c r="Q576" s="463">
        <v>13</v>
      </c>
      <c r="R576" s="464" t="s">
        <v>166</v>
      </c>
      <c r="S576" s="464" t="s">
        <v>140</v>
      </c>
      <c r="T576" s="464">
        <v>0</v>
      </c>
      <c r="U576" s="464">
        <v>0</v>
      </c>
      <c r="V576" s="464" t="s">
        <v>167</v>
      </c>
    </row>
    <row r="577" spans="1:22" x14ac:dyDescent="0.2">
      <c r="A577" s="406" t="s">
        <v>258</v>
      </c>
      <c r="B577" s="406" t="s">
        <v>259</v>
      </c>
      <c r="C577" s="406" t="s">
        <v>123</v>
      </c>
      <c r="D577" s="406" t="s">
        <v>304</v>
      </c>
      <c r="E577" s="406" t="s">
        <v>387</v>
      </c>
      <c r="F577" s="406">
        <v>13</v>
      </c>
      <c r="G577" s="406" t="s">
        <v>230</v>
      </c>
      <c r="H577" s="406" t="s">
        <v>166</v>
      </c>
      <c r="I577" s="406" t="s">
        <v>246</v>
      </c>
      <c r="J577" s="406" t="s">
        <v>307</v>
      </c>
      <c r="K577" s="406"/>
      <c r="L577" s="406"/>
      <c r="M577" s="406"/>
      <c r="N577" s="406"/>
      <c r="O577" s="406">
        <v>0</v>
      </c>
      <c r="P577" s="406">
        <v>0</v>
      </c>
      <c r="Q577" s="463">
        <v>13</v>
      </c>
      <c r="R577" s="464" t="s">
        <v>166</v>
      </c>
      <c r="S577" s="464" t="s">
        <v>141</v>
      </c>
      <c r="T577" s="464">
        <v>0</v>
      </c>
      <c r="U577" s="464">
        <v>0</v>
      </c>
      <c r="V577" s="464" t="s">
        <v>167</v>
      </c>
    </row>
    <row r="578" spans="1:22" x14ac:dyDescent="0.2">
      <c r="A578" s="406" t="s">
        <v>258</v>
      </c>
      <c r="B578" s="406" t="s">
        <v>259</v>
      </c>
      <c r="C578" s="406" t="s">
        <v>123</v>
      </c>
      <c r="D578" s="406" t="s">
        <v>73</v>
      </c>
      <c r="E578" s="406" t="s">
        <v>387</v>
      </c>
      <c r="F578" s="406">
        <v>14</v>
      </c>
      <c r="G578" s="406" t="s">
        <v>230</v>
      </c>
      <c r="H578" s="406" t="s">
        <v>168</v>
      </c>
      <c r="I578" s="406" t="s">
        <v>246</v>
      </c>
      <c r="J578" s="406" t="s">
        <v>314</v>
      </c>
      <c r="K578" s="406"/>
      <c r="L578" s="406"/>
      <c r="M578" s="406"/>
      <c r="N578" s="406"/>
      <c r="O578" s="406">
        <v>0</v>
      </c>
      <c r="P578" s="406">
        <v>0.7</v>
      </c>
      <c r="Q578" s="463">
        <v>14</v>
      </c>
      <c r="R578" s="464" t="s">
        <v>168</v>
      </c>
      <c r="S578" s="464" t="s">
        <v>132</v>
      </c>
      <c r="T578" s="464">
        <v>0</v>
      </c>
      <c r="U578" s="464">
        <v>0.7</v>
      </c>
      <c r="V578" s="464" t="s">
        <v>169</v>
      </c>
    </row>
    <row r="579" spans="1:22" x14ac:dyDescent="0.2">
      <c r="A579" s="406" t="s">
        <v>258</v>
      </c>
      <c r="B579" s="406" t="s">
        <v>259</v>
      </c>
      <c r="C579" s="406" t="s">
        <v>123</v>
      </c>
      <c r="D579" s="406" t="s">
        <v>73</v>
      </c>
      <c r="E579" s="406" t="s">
        <v>387</v>
      </c>
      <c r="F579" s="406">
        <v>14</v>
      </c>
      <c r="G579" s="406" t="s">
        <v>230</v>
      </c>
      <c r="H579" s="406" t="s">
        <v>168</v>
      </c>
      <c r="I579" s="406" t="s">
        <v>246</v>
      </c>
      <c r="J579" s="406" t="s">
        <v>307</v>
      </c>
      <c r="K579" s="406"/>
      <c r="L579" s="406"/>
      <c r="M579" s="406"/>
      <c r="N579" s="406"/>
      <c r="O579" s="406">
        <v>0</v>
      </c>
      <c r="P579" s="406">
        <v>0</v>
      </c>
      <c r="Q579" s="463">
        <v>14</v>
      </c>
      <c r="R579" s="464" t="s">
        <v>168</v>
      </c>
      <c r="S579" s="464" t="s">
        <v>133</v>
      </c>
      <c r="T579" s="464">
        <v>0</v>
      </c>
      <c r="U579" s="464">
        <v>0</v>
      </c>
      <c r="V579" s="464" t="s">
        <v>169</v>
      </c>
    </row>
    <row r="580" spans="1:22" x14ac:dyDescent="0.2">
      <c r="A580" s="406" t="s">
        <v>258</v>
      </c>
      <c r="B580" s="406" t="s">
        <v>259</v>
      </c>
      <c r="C580" s="406" t="s">
        <v>123</v>
      </c>
      <c r="D580" s="406" t="s">
        <v>301</v>
      </c>
      <c r="E580" s="406" t="s">
        <v>387</v>
      </c>
      <c r="F580" s="406">
        <v>14</v>
      </c>
      <c r="G580" s="406" t="s">
        <v>230</v>
      </c>
      <c r="H580" s="406" t="s">
        <v>168</v>
      </c>
      <c r="I580" s="406" t="s">
        <v>246</v>
      </c>
      <c r="J580" s="406" t="s">
        <v>314</v>
      </c>
      <c r="K580" s="406"/>
      <c r="L580" s="406"/>
      <c r="M580" s="406"/>
      <c r="N580" s="406"/>
      <c r="O580" s="406">
        <v>0</v>
      </c>
      <c r="P580" s="406">
        <v>0.2</v>
      </c>
      <c r="Q580" s="463">
        <v>14</v>
      </c>
      <c r="R580" s="464" t="s">
        <v>168</v>
      </c>
      <c r="S580" s="464" t="s">
        <v>134</v>
      </c>
      <c r="T580" s="464">
        <v>0</v>
      </c>
      <c r="U580" s="464">
        <v>0.2</v>
      </c>
      <c r="V580" s="464" t="s">
        <v>169</v>
      </c>
    </row>
    <row r="581" spans="1:22" x14ac:dyDescent="0.2">
      <c r="A581" s="406" t="s">
        <v>258</v>
      </c>
      <c r="B581" s="406" t="s">
        <v>259</v>
      </c>
      <c r="C581" s="406" t="s">
        <v>123</v>
      </c>
      <c r="D581" s="406" t="s">
        <v>301</v>
      </c>
      <c r="E581" s="406" t="s">
        <v>387</v>
      </c>
      <c r="F581" s="406">
        <v>14</v>
      </c>
      <c r="G581" s="406" t="s">
        <v>230</v>
      </c>
      <c r="H581" s="406" t="s">
        <v>168</v>
      </c>
      <c r="I581" s="406" t="s">
        <v>246</v>
      </c>
      <c r="J581" s="406" t="s">
        <v>307</v>
      </c>
      <c r="K581" s="406"/>
      <c r="L581" s="406"/>
      <c r="M581" s="406"/>
      <c r="N581" s="406"/>
      <c r="O581" s="406">
        <v>0</v>
      </c>
      <c r="P581" s="406">
        <v>0</v>
      </c>
      <c r="Q581" s="463">
        <v>14</v>
      </c>
      <c r="R581" s="464" t="s">
        <v>168</v>
      </c>
      <c r="S581" s="464" t="s">
        <v>135</v>
      </c>
      <c r="T581" s="464">
        <v>0</v>
      </c>
      <c r="U581" s="464">
        <v>0</v>
      </c>
      <c r="V581" s="464" t="s">
        <v>169</v>
      </c>
    </row>
    <row r="582" spans="1:22" x14ac:dyDescent="0.2">
      <c r="A582" s="406" t="s">
        <v>258</v>
      </c>
      <c r="B582" s="406" t="s">
        <v>259</v>
      </c>
      <c r="C582" s="406" t="s">
        <v>123</v>
      </c>
      <c r="D582" s="406" t="s">
        <v>302</v>
      </c>
      <c r="E582" s="406" t="s">
        <v>387</v>
      </c>
      <c r="F582" s="406">
        <v>14</v>
      </c>
      <c r="G582" s="406" t="s">
        <v>230</v>
      </c>
      <c r="H582" s="406" t="s">
        <v>168</v>
      </c>
      <c r="I582" s="406" t="s">
        <v>246</v>
      </c>
      <c r="J582" s="406" t="s">
        <v>314</v>
      </c>
      <c r="K582" s="406"/>
      <c r="L582" s="406"/>
      <c r="M582" s="406"/>
      <c r="N582" s="406"/>
      <c r="O582" s="406">
        <v>0</v>
      </c>
      <c r="P582" s="406">
        <v>0.2</v>
      </c>
      <c r="Q582" s="463">
        <v>14</v>
      </c>
      <c r="R582" s="464" t="s">
        <v>168</v>
      </c>
      <c r="S582" s="464" t="s">
        <v>136</v>
      </c>
      <c r="T582" s="464">
        <v>0</v>
      </c>
      <c r="U582" s="464">
        <v>0.2</v>
      </c>
      <c r="V582" s="464" t="s">
        <v>169</v>
      </c>
    </row>
    <row r="583" spans="1:22" x14ac:dyDescent="0.2">
      <c r="A583" s="406" t="s">
        <v>258</v>
      </c>
      <c r="B583" s="406" t="s">
        <v>259</v>
      </c>
      <c r="C583" s="406" t="s">
        <v>123</v>
      </c>
      <c r="D583" s="406" t="s">
        <v>302</v>
      </c>
      <c r="E583" s="406" t="s">
        <v>387</v>
      </c>
      <c r="F583" s="406">
        <v>14</v>
      </c>
      <c r="G583" s="406" t="s">
        <v>230</v>
      </c>
      <c r="H583" s="406" t="s">
        <v>168</v>
      </c>
      <c r="I583" s="406" t="s">
        <v>246</v>
      </c>
      <c r="J583" s="406" t="s">
        <v>307</v>
      </c>
      <c r="K583" s="406"/>
      <c r="L583" s="406"/>
      <c r="M583" s="406"/>
      <c r="N583" s="406"/>
      <c r="O583" s="406">
        <v>0</v>
      </c>
      <c r="P583" s="406">
        <v>0</v>
      </c>
      <c r="Q583" s="463">
        <v>14</v>
      </c>
      <c r="R583" s="464" t="s">
        <v>168</v>
      </c>
      <c r="S583" s="464" t="s">
        <v>137</v>
      </c>
      <c r="T583" s="464">
        <v>0</v>
      </c>
      <c r="U583" s="464">
        <v>0</v>
      </c>
      <c r="V583" s="464" t="s">
        <v>169</v>
      </c>
    </row>
    <row r="584" spans="1:22" x14ac:dyDescent="0.2">
      <c r="A584" s="406" t="s">
        <v>258</v>
      </c>
      <c r="B584" s="406" t="s">
        <v>259</v>
      </c>
      <c r="C584" s="406" t="s">
        <v>123</v>
      </c>
      <c r="D584" s="406" t="s">
        <v>303</v>
      </c>
      <c r="E584" s="406" t="s">
        <v>387</v>
      </c>
      <c r="F584" s="406">
        <v>14</v>
      </c>
      <c r="G584" s="406" t="s">
        <v>230</v>
      </c>
      <c r="H584" s="406" t="s">
        <v>168</v>
      </c>
      <c r="I584" s="406" t="s">
        <v>246</v>
      </c>
      <c r="J584" s="406" t="s">
        <v>314</v>
      </c>
      <c r="K584" s="406"/>
      <c r="L584" s="406"/>
      <c r="M584" s="406"/>
      <c r="N584" s="406"/>
      <c r="O584" s="406">
        <v>0</v>
      </c>
      <c r="P584" s="406">
        <v>0.2</v>
      </c>
      <c r="Q584" s="463">
        <v>14</v>
      </c>
      <c r="R584" s="464" t="s">
        <v>168</v>
      </c>
      <c r="S584" s="464" t="s">
        <v>138</v>
      </c>
      <c r="T584" s="464">
        <v>0</v>
      </c>
      <c r="U584" s="464">
        <v>0.2</v>
      </c>
      <c r="V584" s="464" t="s">
        <v>169</v>
      </c>
    </row>
    <row r="585" spans="1:22" x14ac:dyDescent="0.2">
      <c r="A585" s="406" t="s">
        <v>258</v>
      </c>
      <c r="B585" s="406" t="s">
        <v>259</v>
      </c>
      <c r="C585" s="406" t="s">
        <v>123</v>
      </c>
      <c r="D585" s="406" t="s">
        <v>303</v>
      </c>
      <c r="E585" s="406" t="s">
        <v>387</v>
      </c>
      <c r="F585" s="406">
        <v>14</v>
      </c>
      <c r="G585" s="406" t="s">
        <v>230</v>
      </c>
      <c r="H585" s="406" t="s">
        <v>168</v>
      </c>
      <c r="I585" s="406" t="s">
        <v>246</v>
      </c>
      <c r="J585" s="406" t="s">
        <v>307</v>
      </c>
      <c r="K585" s="406"/>
      <c r="L585" s="406"/>
      <c r="M585" s="406"/>
      <c r="N585" s="406"/>
      <c r="O585" s="406">
        <v>0</v>
      </c>
      <c r="P585" s="406">
        <v>0</v>
      </c>
      <c r="Q585" s="463">
        <v>14</v>
      </c>
      <c r="R585" s="464" t="s">
        <v>168</v>
      </c>
      <c r="S585" s="464" t="s">
        <v>139</v>
      </c>
      <c r="T585" s="464">
        <v>0</v>
      </c>
      <c r="U585" s="464">
        <v>0</v>
      </c>
      <c r="V585" s="464" t="s">
        <v>169</v>
      </c>
    </row>
    <row r="586" spans="1:22" x14ac:dyDescent="0.2">
      <c r="A586" s="406" t="s">
        <v>258</v>
      </c>
      <c r="B586" s="406" t="s">
        <v>259</v>
      </c>
      <c r="C586" s="406" t="s">
        <v>123</v>
      </c>
      <c r="D586" s="406" t="s">
        <v>304</v>
      </c>
      <c r="E586" s="406" t="s">
        <v>387</v>
      </c>
      <c r="F586" s="406">
        <v>14</v>
      </c>
      <c r="G586" s="406" t="s">
        <v>230</v>
      </c>
      <c r="H586" s="406" t="s">
        <v>168</v>
      </c>
      <c r="I586" s="406" t="s">
        <v>246</v>
      </c>
      <c r="J586" s="406" t="s">
        <v>314</v>
      </c>
      <c r="K586" s="406"/>
      <c r="L586" s="406"/>
      <c r="M586" s="406"/>
      <c r="N586" s="406"/>
      <c r="O586" s="406">
        <v>0</v>
      </c>
      <c r="P586" s="406">
        <v>0.2</v>
      </c>
      <c r="Q586" s="463">
        <v>14</v>
      </c>
      <c r="R586" s="464" t="s">
        <v>168</v>
      </c>
      <c r="S586" s="464" t="s">
        <v>140</v>
      </c>
      <c r="T586" s="464">
        <v>0</v>
      </c>
      <c r="U586" s="464">
        <v>0.2</v>
      </c>
      <c r="V586" s="464" t="s">
        <v>169</v>
      </c>
    </row>
    <row r="587" spans="1:22" x14ac:dyDescent="0.2">
      <c r="A587" s="406" t="s">
        <v>258</v>
      </c>
      <c r="B587" s="406" t="s">
        <v>259</v>
      </c>
      <c r="C587" s="406" t="s">
        <v>123</v>
      </c>
      <c r="D587" s="406" t="s">
        <v>304</v>
      </c>
      <c r="E587" s="406" t="s">
        <v>387</v>
      </c>
      <c r="F587" s="406">
        <v>14</v>
      </c>
      <c r="G587" s="406" t="s">
        <v>230</v>
      </c>
      <c r="H587" s="406" t="s">
        <v>168</v>
      </c>
      <c r="I587" s="406" t="s">
        <v>246</v>
      </c>
      <c r="J587" s="406" t="s">
        <v>307</v>
      </c>
      <c r="K587" s="406"/>
      <c r="L587" s="406"/>
      <c r="M587" s="406"/>
      <c r="N587" s="406"/>
      <c r="O587" s="406">
        <v>0</v>
      </c>
      <c r="P587" s="406">
        <v>0</v>
      </c>
      <c r="Q587" s="463">
        <v>14</v>
      </c>
      <c r="R587" s="464" t="s">
        <v>168</v>
      </c>
      <c r="S587" s="464" t="s">
        <v>141</v>
      </c>
      <c r="T587" s="464">
        <v>0</v>
      </c>
      <c r="U587" s="464">
        <v>0</v>
      </c>
      <c r="V587" s="464" t="s">
        <v>169</v>
      </c>
    </row>
    <row r="588" spans="1:22" x14ac:dyDescent="0.2">
      <c r="A588" s="406" t="s">
        <v>258</v>
      </c>
      <c r="B588" s="406" t="s">
        <v>259</v>
      </c>
      <c r="C588" s="406" t="s">
        <v>123</v>
      </c>
      <c r="D588" s="406" t="s">
        <v>73</v>
      </c>
      <c r="E588" s="406" t="s">
        <v>387</v>
      </c>
      <c r="F588" s="406">
        <v>15</v>
      </c>
      <c r="G588" s="406" t="s">
        <v>230</v>
      </c>
      <c r="H588" s="406" t="s">
        <v>170</v>
      </c>
      <c r="I588" s="406" t="s">
        <v>246</v>
      </c>
      <c r="J588" s="406" t="s">
        <v>314</v>
      </c>
      <c r="K588" s="406"/>
      <c r="L588" s="406"/>
      <c r="M588" s="406"/>
      <c r="N588" s="406"/>
      <c r="O588" s="406">
        <v>0</v>
      </c>
      <c r="P588" s="406">
        <v>1</v>
      </c>
      <c r="Q588" s="463">
        <v>15</v>
      </c>
      <c r="R588" s="464" t="s">
        <v>170</v>
      </c>
      <c r="S588" s="464" t="s">
        <v>132</v>
      </c>
      <c r="T588" s="464">
        <v>0</v>
      </c>
      <c r="U588" s="464">
        <v>1</v>
      </c>
      <c r="V588" s="464" t="s">
        <v>171</v>
      </c>
    </row>
    <row r="589" spans="1:22" x14ac:dyDescent="0.2">
      <c r="A589" s="406" t="s">
        <v>258</v>
      </c>
      <c r="B589" s="406" t="s">
        <v>259</v>
      </c>
      <c r="C589" s="406" t="s">
        <v>123</v>
      </c>
      <c r="D589" s="406" t="s">
        <v>73</v>
      </c>
      <c r="E589" s="406" t="s">
        <v>387</v>
      </c>
      <c r="F589" s="406">
        <v>15</v>
      </c>
      <c r="G589" s="406" t="s">
        <v>230</v>
      </c>
      <c r="H589" s="406" t="s">
        <v>170</v>
      </c>
      <c r="I589" s="406" t="s">
        <v>246</v>
      </c>
      <c r="J589" s="406" t="s">
        <v>307</v>
      </c>
      <c r="K589" s="406"/>
      <c r="L589" s="406"/>
      <c r="M589" s="406"/>
      <c r="N589" s="406"/>
      <c r="O589" s="406">
        <v>0</v>
      </c>
      <c r="P589" s="406">
        <v>0</v>
      </c>
      <c r="Q589" s="463">
        <v>15</v>
      </c>
      <c r="R589" s="464" t="s">
        <v>170</v>
      </c>
      <c r="S589" s="464" t="s">
        <v>133</v>
      </c>
      <c r="T589" s="464">
        <v>0</v>
      </c>
      <c r="U589" s="464">
        <v>0</v>
      </c>
      <c r="V589" s="464" t="s">
        <v>171</v>
      </c>
    </row>
    <row r="590" spans="1:22" x14ac:dyDescent="0.2">
      <c r="A590" s="406" t="s">
        <v>258</v>
      </c>
      <c r="B590" s="406" t="s">
        <v>259</v>
      </c>
      <c r="C590" s="406" t="s">
        <v>123</v>
      </c>
      <c r="D590" s="406" t="s">
        <v>301</v>
      </c>
      <c r="E590" s="406" t="s">
        <v>387</v>
      </c>
      <c r="F590" s="406">
        <v>15</v>
      </c>
      <c r="G590" s="406" t="s">
        <v>230</v>
      </c>
      <c r="H590" s="406" t="s">
        <v>170</v>
      </c>
      <c r="I590" s="406" t="s">
        <v>246</v>
      </c>
      <c r="J590" s="406" t="s">
        <v>314</v>
      </c>
      <c r="K590" s="406"/>
      <c r="L590" s="406"/>
      <c r="M590" s="406"/>
      <c r="N590" s="406"/>
      <c r="O590" s="406">
        <v>0</v>
      </c>
      <c r="P590" s="406">
        <v>1</v>
      </c>
      <c r="Q590" s="463">
        <v>15</v>
      </c>
      <c r="R590" s="464" t="s">
        <v>170</v>
      </c>
      <c r="S590" s="464" t="s">
        <v>134</v>
      </c>
      <c r="T590" s="464">
        <v>0</v>
      </c>
      <c r="U590" s="464">
        <v>1</v>
      </c>
      <c r="V590" s="464" t="s">
        <v>171</v>
      </c>
    </row>
    <row r="591" spans="1:22" x14ac:dyDescent="0.2">
      <c r="A591" s="406" t="s">
        <v>258</v>
      </c>
      <c r="B591" s="406" t="s">
        <v>259</v>
      </c>
      <c r="C591" s="406" t="s">
        <v>123</v>
      </c>
      <c r="D591" s="406" t="s">
        <v>301</v>
      </c>
      <c r="E591" s="406" t="s">
        <v>387</v>
      </c>
      <c r="F591" s="406">
        <v>15</v>
      </c>
      <c r="G591" s="406" t="s">
        <v>230</v>
      </c>
      <c r="H591" s="406" t="s">
        <v>170</v>
      </c>
      <c r="I591" s="406" t="s">
        <v>246</v>
      </c>
      <c r="J591" s="406" t="s">
        <v>307</v>
      </c>
      <c r="K591" s="406"/>
      <c r="L591" s="406"/>
      <c r="M591" s="406"/>
      <c r="N591" s="406"/>
      <c r="O591" s="406">
        <v>0</v>
      </c>
      <c r="P591" s="406">
        <v>0</v>
      </c>
      <c r="Q591" s="463">
        <v>15</v>
      </c>
      <c r="R591" s="464" t="s">
        <v>170</v>
      </c>
      <c r="S591" s="464" t="s">
        <v>135</v>
      </c>
      <c r="T591" s="464">
        <v>0</v>
      </c>
      <c r="U591" s="464">
        <v>0</v>
      </c>
      <c r="V591" s="464" t="s">
        <v>171</v>
      </c>
    </row>
    <row r="592" spans="1:22" x14ac:dyDescent="0.2">
      <c r="A592" s="406" t="s">
        <v>258</v>
      </c>
      <c r="B592" s="406" t="s">
        <v>259</v>
      </c>
      <c r="C592" s="406" t="s">
        <v>123</v>
      </c>
      <c r="D592" s="406" t="s">
        <v>302</v>
      </c>
      <c r="E592" s="406" t="s">
        <v>387</v>
      </c>
      <c r="F592" s="406">
        <v>15</v>
      </c>
      <c r="G592" s="406" t="s">
        <v>230</v>
      </c>
      <c r="H592" s="406" t="s">
        <v>170</v>
      </c>
      <c r="I592" s="406" t="s">
        <v>246</v>
      </c>
      <c r="J592" s="406" t="s">
        <v>314</v>
      </c>
      <c r="K592" s="406"/>
      <c r="L592" s="406"/>
      <c r="M592" s="406"/>
      <c r="N592" s="406"/>
      <c r="O592" s="406">
        <v>0</v>
      </c>
      <c r="P592" s="406">
        <v>1</v>
      </c>
      <c r="Q592" s="463">
        <v>15</v>
      </c>
      <c r="R592" s="464" t="s">
        <v>170</v>
      </c>
      <c r="S592" s="464" t="s">
        <v>136</v>
      </c>
      <c r="T592" s="464">
        <v>0</v>
      </c>
      <c r="U592" s="464">
        <v>1</v>
      </c>
      <c r="V592" s="464" t="s">
        <v>171</v>
      </c>
    </row>
    <row r="593" spans="1:22" x14ac:dyDescent="0.2">
      <c r="A593" s="406" t="s">
        <v>258</v>
      </c>
      <c r="B593" s="406" t="s">
        <v>259</v>
      </c>
      <c r="C593" s="406" t="s">
        <v>123</v>
      </c>
      <c r="D593" s="406" t="s">
        <v>302</v>
      </c>
      <c r="E593" s="406" t="s">
        <v>387</v>
      </c>
      <c r="F593" s="406">
        <v>15</v>
      </c>
      <c r="G593" s="406" t="s">
        <v>230</v>
      </c>
      <c r="H593" s="406" t="s">
        <v>170</v>
      </c>
      <c r="I593" s="406" t="s">
        <v>246</v>
      </c>
      <c r="J593" s="406" t="s">
        <v>307</v>
      </c>
      <c r="K593" s="406"/>
      <c r="L593" s="406"/>
      <c r="M593" s="406"/>
      <c r="N593" s="406"/>
      <c r="O593" s="406">
        <v>0</v>
      </c>
      <c r="P593" s="406">
        <v>0</v>
      </c>
      <c r="Q593" s="463">
        <v>15</v>
      </c>
      <c r="R593" s="464" t="s">
        <v>170</v>
      </c>
      <c r="S593" s="464" t="s">
        <v>137</v>
      </c>
      <c r="T593" s="464">
        <v>0</v>
      </c>
      <c r="U593" s="464">
        <v>0</v>
      </c>
      <c r="V593" s="464" t="s">
        <v>171</v>
      </c>
    </row>
    <row r="594" spans="1:22" x14ac:dyDescent="0.2">
      <c r="A594" s="406" t="s">
        <v>258</v>
      </c>
      <c r="B594" s="406" t="s">
        <v>259</v>
      </c>
      <c r="C594" s="406" t="s">
        <v>123</v>
      </c>
      <c r="D594" s="406" t="s">
        <v>303</v>
      </c>
      <c r="E594" s="406" t="s">
        <v>387</v>
      </c>
      <c r="F594" s="406">
        <v>15</v>
      </c>
      <c r="G594" s="406" t="s">
        <v>230</v>
      </c>
      <c r="H594" s="406" t="s">
        <v>170</v>
      </c>
      <c r="I594" s="406" t="s">
        <v>246</v>
      </c>
      <c r="J594" s="406" t="s">
        <v>314</v>
      </c>
      <c r="K594" s="406"/>
      <c r="L594" s="406"/>
      <c r="M594" s="406"/>
      <c r="N594" s="406"/>
      <c r="O594" s="406">
        <v>0</v>
      </c>
      <c r="P594" s="406">
        <v>1</v>
      </c>
      <c r="Q594" s="463">
        <v>15</v>
      </c>
      <c r="R594" s="464" t="s">
        <v>170</v>
      </c>
      <c r="S594" s="464" t="s">
        <v>138</v>
      </c>
      <c r="T594" s="464">
        <v>0</v>
      </c>
      <c r="U594" s="464">
        <v>1</v>
      </c>
      <c r="V594" s="464" t="s">
        <v>171</v>
      </c>
    </row>
    <row r="595" spans="1:22" x14ac:dyDescent="0.2">
      <c r="A595" s="406" t="s">
        <v>258</v>
      </c>
      <c r="B595" s="406" t="s">
        <v>259</v>
      </c>
      <c r="C595" s="406" t="s">
        <v>123</v>
      </c>
      <c r="D595" s="406" t="s">
        <v>303</v>
      </c>
      <c r="E595" s="406" t="s">
        <v>387</v>
      </c>
      <c r="F595" s="406">
        <v>15</v>
      </c>
      <c r="G595" s="406" t="s">
        <v>230</v>
      </c>
      <c r="H595" s="406" t="s">
        <v>170</v>
      </c>
      <c r="I595" s="406" t="s">
        <v>246</v>
      </c>
      <c r="J595" s="406" t="s">
        <v>307</v>
      </c>
      <c r="K595" s="406"/>
      <c r="L595" s="406"/>
      <c r="M595" s="406"/>
      <c r="N595" s="406"/>
      <c r="O595" s="406">
        <v>0</v>
      </c>
      <c r="P595" s="406">
        <v>0</v>
      </c>
      <c r="Q595" s="463">
        <v>15</v>
      </c>
      <c r="R595" s="464" t="s">
        <v>170</v>
      </c>
      <c r="S595" s="464" t="s">
        <v>139</v>
      </c>
      <c r="T595" s="464">
        <v>0</v>
      </c>
      <c r="U595" s="464">
        <v>0</v>
      </c>
      <c r="V595" s="464" t="s">
        <v>171</v>
      </c>
    </row>
    <row r="596" spans="1:22" x14ac:dyDescent="0.2">
      <c r="A596" s="406" t="s">
        <v>258</v>
      </c>
      <c r="B596" s="406" t="s">
        <v>259</v>
      </c>
      <c r="C596" s="406" t="s">
        <v>123</v>
      </c>
      <c r="D596" s="406" t="s">
        <v>304</v>
      </c>
      <c r="E596" s="406" t="s">
        <v>387</v>
      </c>
      <c r="F596" s="406">
        <v>15</v>
      </c>
      <c r="G596" s="406" t="s">
        <v>230</v>
      </c>
      <c r="H596" s="406" t="s">
        <v>170</v>
      </c>
      <c r="I596" s="406" t="s">
        <v>246</v>
      </c>
      <c r="J596" s="406" t="s">
        <v>314</v>
      </c>
      <c r="K596" s="406"/>
      <c r="L596" s="406"/>
      <c r="M596" s="406"/>
      <c r="N596" s="406"/>
      <c r="O596" s="406">
        <v>0</v>
      </c>
      <c r="P596" s="406">
        <v>1</v>
      </c>
      <c r="Q596" s="463">
        <v>15</v>
      </c>
      <c r="R596" s="464" t="s">
        <v>170</v>
      </c>
      <c r="S596" s="464" t="s">
        <v>140</v>
      </c>
      <c r="T596" s="464">
        <v>0</v>
      </c>
      <c r="U596" s="464">
        <v>1</v>
      </c>
      <c r="V596" s="464" t="s">
        <v>171</v>
      </c>
    </row>
    <row r="597" spans="1:22" x14ac:dyDescent="0.2">
      <c r="A597" s="406" t="s">
        <v>258</v>
      </c>
      <c r="B597" s="406" t="s">
        <v>259</v>
      </c>
      <c r="C597" s="406" t="s">
        <v>123</v>
      </c>
      <c r="D597" s="406" t="s">
        <v>304</v>
      </c>
      <c r="E597" s="406" t="s">
        <v>387</v>
      </c>
      <c r="F597" s="406">
        <v>15</v>
      </c>
      <c r="G597" s="406" t="s">
        <v>230</v>
      </c>
      <c r="H597" s="406" t="s">
        <v>170</v>
      </c>
      <c r="I597" s="406" t="s">
        <v>246</v>
      </c>
      <c r="J597" s="406" t="s">
        <v>307</v>
      </c>
      <c r="K597" s="406"/>
      <c r="L597" s="406"/>
      <c r="M597" s="406"/>
      <c r="N597" s="406"/>
      <c r="O597" s="406">
        <v>0</v>
      </c>
      <c r="P597" s="406">
        <v>0</v>
      </c>
      <c r="Q597" s="463">
        <v>15</v>
      </c>
      <c r="R597" s="464" t="s">
        <v>170</v>
      </c>
      <c r="S597" s="464" t="s">
        <v>141</v>
      </c>
      <c r="T597" s="464">
        <v>0</v>
      </c>
      <c r="U597" s="464">
        <v>0</v>
      </c>
      <c r="V597" s="464" t="s">
        <v>171</v>
      </c>
    </row>
    <row r="598" spans="1:22" x14ac:dyDescent="0.2">
      <c r="A598" s="406" t="s">
        <v>258</v>
      </c>
      <c r="B598" s="406" t="s">
        <v>259</v>
      </c>
      <c r="C598" s="406" t="s">
        <v>123</v>
      </c>
      <c r="D598" s="406" t="s">
        <v>73</v>
      </c>
      <c r="E598" s="406" t="s">
        <v>387</v>
      </c>
      <c r="F598" s="406">
        <v>16</v>
      </c>
      <c r="G598" s="406" t="s">
        <v>230</v>
      </c>
      <c r="H598" s="406" t="s">
        <v>121</v>
      </c>
      <c r="I598" s="406" t="s">
        <v>246</v>
      </c>
      <c r="J598" s="406" t="s">
        <v>314</v>
      </c>
      <c r="K598" s="406"/>
      <c r="L598" s="406"/>
      <c r="M598" s="406"/>
      <c r="N598" s="406"/>
      <c r="O598" s="406">
        <v>0</v>
      </c>
      <c r="P598" s="406">
        <v>1</v>
      </c>
      <c r="Q598" s="463">
        <v>16</v>
      </c>
      <c r="R598" s="464" t="s">
        <v>121</v>
      </c>
      <c r="S598" s="464" t="s">
        <v>132</v>
      </c>
      <c r="T598" s="464">
        <v>0</v>
      </c>
      <c r="U598" s="464">
        <v>1</v>
      </c>
      <c r="V598" s="464" t="s">
        <v>440</v>
      </c>
    </row>
    <row r="599" spans="1:22" x14ac:dyDescent="0.2">
      <c r="A599" s="406" t="s">
        <v>258</v>
      </c>
      <c r="B599" s="406" t="s">
        <v>259</v>
      </c>
      <c r="C599" s="406" t="s">
        <v>123</v>
      </c>
      <c r="D599" s="406" t="s">
        <v>73</v>
      </c>
      <c r="E599" s="406" t="s">
        <v>387</v>
      </c>
      <c r="F599" s="406">
        <v>16</v>
      </c>
      <c r="G599" s="406" t="s">
        <v>230</v>
      </c>
      <c r="H599" s="406" t="s">
        <v>121</v>
      </c>
      <c r="I599" s="406" t="s">
        <v>246</v>
      </c>
      <c r="J599" s="406" t="s">
        <v>307</v>
      </c>
      <c r="K599" s="406"/>
      <c r="L599" s="406"/>
      <c r="M599" s="406"/>
      <c r="N599" s="406"/>
      <c r="O599" s="406">
        <v>0</v>
      </c>
      <c r="P599" s="406">
        <v>0</v>
      </c>
      <c r="Q599" s="463">
        <v>16</v>
      </c>
      <c r="R599" s="464" t="s">
        <v>121</v>
      </c>
      <c r="S599" s="464" t="s">
        <v>133</v>
      </c>
      <c r="T599" s="464">
        <v>0</v>
      </c>
      <c r="U599" s="464">
        <v>0</v>
      </c>
      <c r="V599" s="464" t="s">
        <v>440</v>
      </c>
    </row>
    <row r="600" spans="1:22" x14ac:dyDescent="0.2">
      <c r="A600" s="406" t="s">
        <v>258</v>
      </c>
      <c r="B600" s="406" t="s">
        <v>259</v>
      </c>
      <c r="C600" s="406" t="s">
        <v>123</v>
      </c>
      <c r="D600" s="406" t="s">
        <v>301</v>
      </c>
      <c r="E600" s="406" t="s">
        <v>387</v>
      </c>
      <c r="F600" s="406">
        <v>16</v>
      </c>
      <c r="G600" s="406" t="s">
        <v>230</v>
      </c>
      <c r="H600" s="406" t="s">
        <v>121</v>
      </c>
      <c r="I600" s="406" t="s">
        <v>246</v>
      </c>
      <c r="J600" s="406" t="s">
        <v>314</v>
      </c>
      <c r="K600" s="406"/>
      <c r="L600" s="406"/>
      <c r="M600" s="406"/>
      <c r="N600" s="406"/>
      <c r="O600" s="406">
        <v>0</v>
      </c>
      <c r="P600" s="406">
        <v>1</v>
      </c>
      <c r="Q600" s="463">
        <v>16</v>
      </c>
      <c r="R600" s="464" t="s">
        <v>121</v>
      </c>
      <c r="S600" s="464" t="s">
        <v>134</v>
      </c>
      <c r="T600" s="464">
        <v>0</v>
      </c>
      <c r="U600" s="464">
        <v>1</v>
      </c>
      <c r="V600" s="464" t="s">
        <v>440</v>
      </c>
    </row>
    <row r="601" spans="1:22" x14ac:dyDescent="0.2">
      <c r="A601" s="406" t="s">
        <v>258</v>
      </c>
      <c r="B601" s="406" t="s">
        <v>259</v>
      </c>
      <c r="C601" s="406" t="s">
        <v>123</v>
      </c>
      <c r="D601" s="406" t="s">
        <v>301</v>
      </c>
      <c r="E601" s="406" t="s">
        <v>387</v>
      </c>
      <c r="F601" s="406">
        <v>16</v>
      </c>
      <c r="G601" s="406" t="s">
        <v>230</v>
      </c>
      <c r="H601" s="406" t="s">
        <v>121</v>
      </c>
      <c r="I601" s="406" t="s">
        <v>246</v>
      </c>
      <c r="J601" s="406" t="s">
        <v>307</v>
      </c>
      <c r="K601" s="406"/>
      <c r="L601" s="406"/>
      <c r="M601" s="406"/>
      <c r="N601" s="406"/>
      <c r="O601" s="406">
        <v>0</v>
      </c>
      <c r="P601" s="406">
        <v>0</v>
      </c>
      <c r="Q601" s="463">
        <v>16</v>
      </c>
      <c r="R601" s="464" t="s">
        <v>121</v>
      </c>
      <c r="S601" s="464" t="s">
        <v>135</v>
      </c>
      <c r="T601" s="464">
        <v>0</v>
      </c>
      <c r="U601" s="464">
        <v>0</v>
      </c>
      <c r="V601" s="464" t="s">
        <v>440</v>
      </c>
    </row>
    <row r="602" spans="1:22" x14ac:dyDescent="0.2">
      <c r="A602" s="406" t="s">
        <v>258</v>
      </c>
      <c r="B602" s="406" t="s">
        <v>259</v>
      </c>
      <c r="C602" s="406" t="s">
        <v>123</v>
      </c>
      <c r="D602" s="406" t="s">
        <v>302</v>
      </c>
      <c r="E602" s="406" t="s">
        <v>387</v>
      </c>
      <c r="F602" s="406">
        <v>16</v>
      </c>
      <c r="G602" s="406" t="s">
        <v>230</v>
      </c>
      <c r="H602" s="406" t="s">
        <v>121</v>
      </c>
      <c r="I602" s="406" t="s">
        <v>246</v>
      </c>
      <c r="J602" s="406" t="s">
        <v>314</v>
      </c>
      <c r="K602" s="406"/>
      <c r="L602" s="406"/>
      <c r="M602" s="406"/>
      <c r="N602" s="406"/>
      <c r="O602" s="406">
        <v>0</v>
      </c>
      <c r="P602" s="406">
        <v>1</v>
      </c>
      <c r="Q602" s="463">
        <v>16</v>
      </c>
      <c r="R602" s="464" t="s">
        <v>121</v>
      </c>
      <c r="S602" s="464" t="s">
        <v>136</v>
      </c>
      <c r="T602" s="464">
        <v>0</v>
      </c>
      <c r="U602" s="464">
        <v>1</v>
      </c>
      <c r="V602" s="464" t="s">
        <v>440</v>
      </c>
    </row>
    <row r="603" spans="1:22" x14ac:dyDescent="0.2">
      <c r="A603" s="406" t="s">
        <v>258</v>
      </c>
      <c r="B603" s="406" t="s">
        <v>259</v>
      </c>
      <c r="C603" s="406" t="s">
        <v>123</v>
      </c>
      <c r="D603" s="406" t="s">
        <v>302</v>
      </c>
      <c r="E603" s="406" t="s">
        <v>387</v>
      </c>
      <c r="F603" s="406">
        <v>16</v>
      </c>
      <c r="G603" s="406" t="s">
        <v>230</v>
      </c>
      <c r="H603" s="406" t="s">
        <v>121</v>
      </c>
      <c r="I603" s="406" t="s">
        <v>246</v>
      </c>
      <c r="J603" s="406" t="s">
        <v>307</v>
      </c>
      <c r="K603" s="406"/>
      <c r="L603" s="406"/>
      <c r="M603" s="406"/>
      <c r="N603" s="406"/>
      <c r="O603" s="406">
        <v>0</v>
      </c>
      <c r="P603" s="406">
        <v>0</v>
      </c>
      <c r="Q603" s="463">
        <v>16</v>
      </c>
      <c r="R603" s="464" t="s">
        <v>121</v>
      </c>
      <c r="S603" s="464" t="s">
        <v>137</v>
      </c>
      <c r="T603" s="464">
        <v>0</v>
      </c>
      <c r="U603" s="464">
        <v>0</v>
      </c>
      <c r="V603" s="464" t="s">
        <v>440</v>
      </c>
    </row>
    <row r="604" spans="1:22" x14ac:dyDescent="0.2">
      <c r="A604" s="406" t="s">
        <v>258</v>
      </c>
      <c r="B604" s="406" t="s">
        <v>259</v>
      </c>
      <c r="C604" s="406" t="s">
        <v>123</v>
      </c>
      <c r="D604" s="406" t="s">
        <v>303</v>
      </c>
      <c r="E604" s="406" t="s">
        <v>387</v>
      </c>
      <c r="F604" s="406">
        <v>16</v>
      </c>
      <c r="G604" s="406" t="s">
        <v>230</v>
      </c>
      <c r="H604" s="406" t="s">
        <v>121</v>
      </c>
      <c r="I604" s="406" t="s">
        <v>246</v>
      </c>
      <c r="J604" s="406" t="s">
        <v>314</v>
      </c>
      <c r="K604" s="406"/>
      <c r="L604" s="406"/>
      <c r="M604" s="406"/>
      <c r="N604" s="406"/>
      <c r="O604" s="406">
        <v>0</v>
      </c>
      <c r="P604" s="406">
        <v>1</v>
      </c>
      <c r="Q604" s="463">
        <v>16</v>
      </c>
      <c r="R604" s="464" t="s">
        <v>121</v>
      </c>
      <c r="S604" s="464" t="s">
        <v>138</v>
      </c>
      <c r="T604" s="464">
        <v>0</v>
      </c>
      <c r="U604" s="464">
        <v>1</v>
      </c>
      <c r="V604" s="464" t="s">
        <v>440</v>
      </c>
    </row>
    <row r="605" spans="1:22" x14ac:dyDescent="0.2">
      <c r="A605" s="406" t="s">
        <v>258</v>
      </c>
      <c r="B605" s="406" t="s">
        <v>259</v>
      </c>
      <c r="C605" s="406" t="s">
        <v>123</v>
      </c>
      <c r="D605" s="406" t="s">
        <v>303</v>
      </c>
      <c r="E605" s="406" t="s">
        <v>387</v>
      </c>
      <c r="F605" s="406">
        <v>16</v>
      </c>
      <c r="G605" s="406" t="s">
        <v>230</v>
      </c>
      <c r="H605" s="406" t="s">
        <v>121</v>
      </c>
      <c r="I605" s="406" t="s">
        <v>246</v>
      </c>
      <c r="J605" s="406" t="s">
        <v>307</v>
      </c>
      <c r="K605" s="406"/>
      <c r="L605" s="406"/>
      <c r="M605" s="406"/>
      <c r="N605" s="406"/>
      <c r="O605" s="406">
        <v>0</v>
      </c>
      <c r="P605" s="406">
        <v>0</v>
      </c>
      <c r="Q605" s="463">
        <v>16</v>
      </c>
      <c r="R605" s="464" t="s">
        <v>121</v>
      </c>
      <c r="S605" s="464" t="s">
        <v>139</v>
      </c>
      <c r="T605" s="464">
        <v>0</v>
      </c>
      <c r="U605" s="464">
        <v>0</v>
      </c>
      <c r="V605" s="464" t="s">
        <v>440</v>
      </c>
    </row>
    <row r="606" spans="1:22" x14ac:dyDescent="0.2">
      <c r="A606" s="406" t="s">
        <v>258</v>
      </c>
      <c r="B606" s="406" t="s">
        <v>259</v>
      </c>
      <c r="C606" s="406" t="s">
        <v>123</v>
      </c>
      <c r="D606" s="406" t="s">
        <v>304</v>
      </c>
      <c r="E606" s="406" t="s">
        <v>387</v>
      </c>
      <c r="F606" s="406">
        <v>16</v>
      </c>
      <c r="G606" s="406" t="s">
        <v>230</v>
      </c>
      <c r="H606" s="406" t="s">
        <v>121</v>
      </c>
      <c r="I606" s="406" t="s">
        <v>246</v>
      </c>
      <c r="J606" s="406" t="s">
        <v>314</v>
      </c>
      <c r="K606" s="406"/>
      <c r="L606" s="406"/>
      <c r="M606" s="406"/>
      <c r="N606" s="406"/>
      <c r="O606" s="406">
        <v>0</v>
      </c>
      <c r="P606" s="406">
        <v>1</v>
      </c>
      <c r="Q606" s="463">
        <v>16</v>
      </c>
      <c r="R606" s="464" t="s">
        <v>121</v>
      </c>
      <c r="S606" s="464" t="s">
        <v>140</v>
      </c>
      <c r="T606" s="464">
        <v>0</v>
      </c>
      <c r="U606" s="464">
        <v>1</v>
      </c>
      <c r="V606" s="464" t="s">
        <v>440</v>
      </c>
    </row>
    <row r="607" spans="1:22" x14ac:dyDescent="0.2">
      <c r="A607" s="406" t="s">
        <v>258</v>
      </c>
      <c r="B607" s="406" t="s">
        <v>259</v>
      </c>
      <c r="C607" s="406" t="s">
        <v>123</v>
      </c>
      <c r="D607" s="406" t="s">
        <v>304</v>
      </c>
      <c r="E607" s="406" t="s">
        <v>387</v>
      </c>
      <c r="F607" s="406">
        <v>16</v>
      </c>
      <c r="G607" s="406" t="s">
        <v>230</v>
      </c>
      <c r="H607" s="406" t="s">
        <v>121</v>
      </c>
      <c r="I607" s="406" t="s">
        <v>246</v>
      </c>
      <c r="J607" s="406" t="s">
        <v>307</v>
      </c>
      <c r="K607" s="406"/>
      <c r="L607" s="406"/>
      <c r="M607" s="406"/>
      <c r="N607" s="406"/>
      <c r="O607" s="406">
        <v>0</v>
      </c>
      <c r="P607" s="406">
        <v>0</v>
      </c>
      <c r="Q607" s="463">
        <v>16</v>
      </c>
      <c r="R607" s="464" t="s">
        <v>121</v>
      </c>
      <c r="S607" s="464" t="s">
        <v>141</v>
      </c>
      <c r="T607" s="464">
        <v>0</v>
      </c>
      <c r="U607" s="464">
        <v>0</v>
      </c>
      <c r="V607" s="464" t="s">
        <v>440</v>
      </c>
    </row>
    <row r="608" spans="1:22" x14ac:dyDescent="0.2">
      <c r="A608" s="406" t="s">
        <v>258</v>
      </c>
      <c r="B608" s="406" t="s">
        <v>259</v>
      </c>
      <c r="C608" s="406" t="s">
        <v>123</v>
      </c>
      <c r="D608" s="406" t="s">
        <v>73</v>
      </c>
      <c r="E608" s="406" t="s">
        <v>387</v>
      </c>
      <c r="F608" s="406">
        <v>17</v>
      </c>
      <c r="G608" s="406" t="s">
        <v>230</v>
      </c>
      <c r="H608" s="406" t="s">
        <v>472</v>
      </c>
      <c r="I608" s="406" t="s">
        <v>246</v>
      </c>
      <c r="J608" s="406" t="s">
        <v>314</v>
      </c>
      <c r="K608" s="406"/>
      <c r="L608" s="406"/>
      <c r="M608" s="406"/>
      <c r="N608" s="406"/>
      <c r="O608" s="406">
        <v>0</v>
      </c>
      <c r="P608" s="406">
        <v>0</v>
      </c>
      <c r="Q608" s="463">
        <v>17</v>
      </c>
      <c r="R608" s="464" t="s">
        <v>472</v>
      </c>
      <c r="S608" s="464" t="s">
        <v>132</v>
      </c>
      <c r="T608" s="464">
        <v>0</v>
      </c>
      <c r="U608" s="464">
        <v>0</v>
      </c>
      <c r="V608" s="464" t="s">
        <v>473</v>
      </c>
    </row>
    <row r="609" spans="1:22" x14ac:dyDescent="0.2">
      <c r="A609" s="406" t="s">
        <v>258</v>
      </c>
      <c r="B609" s="406" t="s">
        <v>259</v>
      </c>
      <c r="C609" s="406" t="s">
        <v>123</v>
      </c>
      <c r="D609" s="406" t="s">
        <v>73</v>
      </c>
      <c r="E609" s="406" t="s">
        <v>387</v>
      </c>
      <c r="F609" s="406">
        <v>17</v>
      </c>
      <c r="G609" s="406" t="s">
        <v>230</v>
      </c>
      <c r="H609" s="406" t="s">
        <v>472</v>
      </c>
      <c r="I609" s="406" t="s">
        <v>246</v>
      </c>
      <c r="J609" s="406" t="s">
        <v>307</v>
      </c>
      <c r="K609" s="406"/>
      <c r="L609" s="406"/>
      <c r="M609" s="406"/>
      <c r="N609" s="406"/>
      <c r="O609" s="406">
        <v>0</v>
      </c>
      <c r="P609" s="406">
        <v>0</v>
      </c>
      <c r="Q609" s="463">
        <v>17</v>
      </c>
      <c r="R609" s="464" t="s">
        <v>472</v>
      </c>
      <c r="S609" s="464" t="s">
        <v>133</v>
      </c>
      <c r="T609" s="464">
        <v>0</v>
      </c>
      <c r="U609" s="464">
        <v>0</v>
      </c>
      <c r="V609" s="464" t="s">
        <v>473</v>
      </c>
    </row>
    <row r="610" spans="1:22" x14ac:dyDescent="0.2">
      <c r="A610" s="406" t="s">
        <v>258</v>
      </c>
      <c r="B610" s="406" t="s">
        <v>259</v>
      </c>
      <c r="C610" s="406" t="s">
        <v>123</v>
      </c>
      <c r="D610" s="406" t="s">
        <v>301</v>
      </c>
      <c r="E610" s="406" t="s">
        <v>387</v>
      </c>
      <c r="F610" s="406">
        <v>17</v>
      </c>
      <c r="G610" s="406" t="s">
        <v>230</v>
      </c>
      <c r="H610" s="406" t="s">
        <v>472</v>
      </c>
      <c r="I610" s="406" t="s">
        <v>246</v>
      </c>
      <c r="J610" s="406" t="s">
        <v>314</v>
      </c>
      <c r="K610" s="406"/>
      <c r="L610" s="406"/>
      <c r="M610" s="406"/>
      <c r="N610" s="406"/>
      <c r="O610" s="406">
        <v>0</v>
      </c>
      <c r="P610" s="406">
        <v>0</v>
      </c>
      <c r="Q610" s="463">
        <v>17</v>
      </c>
      <c r="R610" s="464" t="s">
        <v>472</v>
      </c>
      <c r="S610" s="464" t="s">
        <v>134</v>
      </c>
      <c r="T610" s="464">
        <v>0</v>
      </c>
      <c r="U610" s="464">
        <v>0</v>
      </c>
      <c r="V610" s="464" t="s">
        <v>473</v>
      </c>
    </row>
    <row r="611" spans="1:22" x14ac:dyDescent="0.2">
      <c r="A611" s="406" t="s">
        <v>258</v>
      </c>
      <c r="B611" s="406" t="s">
        <v>259</v>
      </c>
      <c r="C611" s="406" t="s">
        <v>123</v>
      </c>
      <c r="D611" s="406" t="s">
        <v>301</v>
      </c>
      <c r="E611" s="406" t="s">
        <v>387</v>
      </c>
      <c r="F611" s="406">
        <v>17</v>
      </c>
      <c r="G611" s="406" t="s">
        <v>230</v>
      </c>
      <c r="H611" s="406" t="s">
        <v>472</v>
      </c>
      <c r="I611" s="406" t="s">
        <v>246</v>
      </c>
      <c r="J611" s="406" t="s">
        <v>307</v>
      </c>
      <c r="K611" s="406"/>
      <c r="L611" s="406"/>
      <c r="M611" s="406"/>
      <c r="N611" s="406"/>
      <c r="O611" s="406">
        <v>0</v>
      </c>
      <c r="P611" s="406">
        <v>0</v>
      </c>
      <c r="Q611" s="463">
        <v>17</v>
      </c>
      <c r="R611" s="464" t="s">
        <v>472</v>
      </c>
      <c r="S611" s="464" t="s">
        <v>135</v>
      </c>
      <c r="T611" s="464">
        <v>0</v>
      </c>
      <c r="U611" s="464">
        <v>0</v>
      </c>
      <c r="V611" s="464" t="s">
        <v>473</v>
      </c>
    </row>
    <row r="612" spans="1:22" x14ac:dyDescent="0.2">
      <c r="A612" s="406" t="s">
        <v>258</v>
      </c>
      <c r="B612" s="406" t="s">
        <v>259</v>
      </c>
      <c r="C612" s="406" t="s">
        <v>123</v>
      </c>
      <c r="D612" s="406" t="s">
        <v>302</v>
      </c>
      <c r="E612" s="406" t="s">
        <v>387</v>
      </c>
      <c r="F612" s="406">
        <v>17</v>
      </c>
      <c r="G612" s="406" t="s">
        <v>230</v>
      </c>
      <c r="H612" s="406" t="s">
        <v>472</v>
      </c>
      <c r="I612" s="406" t="s">
        <v>246</v>
      </c>
      <c r="J612" s="406" t="s">
        <v>314</v>
      </c>
      <c r="K612" s="406"/>
      <c r="L612" s="406"/>
      <c r="M612" s="406"/>
      <c r="N612" s="406"/>
      <c r="O612" s="406">
        <v>0</v>
      </c>
      <c r="P612" s="406">
        <v>0</v>
      </c>
      <c r="Q612" s="463">
        <v>17</v>
      </c>
      <c r="R612" s="464" t="s">
        <v>472</v>
      </c>
      <c r="S612" s="464" t="s">
        <v>136</v>
      </c>
      <c r="T612" s="464">
        <v>0</v>
      </c>
      <c r="U612" s="464">
        <v>0</v>
      </c>
      <c r="V612" s="464" t="s">
        <v>473</v>
      </c>
    </row>
    <row r="613" spans="1:22" x14ac:dyDescent="0.2">
      <c r="A613" s="406" t="s">
        <v>258</v>
      </c>
      <c r="B613" s="406" t="s">
        <v>259</v>
      </c>
      <c r="C613" s="406" t="s">
        <v>123</v>
      </c>
      <c r="D613" s="406" t="s">
        <v>302</v>
      </c>
      <c r="E613" s="406" t="s">
        <v>387</v>
      </c>
      <c r="F613" s="406">
        <v>17</v>
      </c>
      <c r="G613" s="406" t="s">
        <v>230</v>
      </c>
      <c r="H613" s="406" t="s">
        <v>472</v>
      </c>
      <c r="I613" s="406" t="s">
        <v>246</v>
      </c>
      <c r="J613" s="406" t="s">
        <v>307</v>
      </c>
      <c r="K613" s="406"/>
      <c r="L613" s="406"/>
      <c r="M613" s="406"/>
      <c r="N613" s="406"/>
      <c r="O613" s="406">
        <v>0</v>
      </c>
      <c r="P613" s="406">
        <v>0</v>
      </c>
      <c r="Q613" s="463">
        <v>17</v>
      </c>
      <c r="R613" s="464" t="s">
        <v>472</v>
      </c>
      <c r="S613" s="464" t="s">
        <v>137</v>
      </c>
      <c r="T613" s="464">
        <v>0</v>
      </c>
      <c r="U613" s="464">
        <v>0</v>
      </c>
      <c r="V613" s="464" t="s">
        <v>473</v>
      </c>
    </row>
    <row r="614" spans="1:22" x14ac:dyDescent="0.2">
      <c r="A614" s="406" t="s">
        <v>258</v>
      </c>
      <c r="B614" s="406" t="s">
        <v>259</v>
      </c>
      <c r="C614" s="406" t="s">
        <v>123</v>
      </c>
      <c r="D614" s="406" t="s">
        <v>303</v>
      </c>
      <c r="E614" s="406" t="s">
        <v>387</v>
      </c>
      <c r="F614" s="406">
        <v>17</v>
      </c>
      <c r="G614" s="406" t="s">
        <v>230</v>
      </c>
      <c r="H614" s="406" t="s">
        <v>472</v>
      </c>
      <c r="I614" s="406" t="s">
        <v>246</v>
      </c>
      <c r="J614" s="406" t="s">
        <v>314</v>
      </c>
      <c r="K614" s="406"/>
      <c r="L614" s="406"/>
      <c r="M614" s="406"/>
      <c r="N614" s="406"/>
      <c r="O614" s="406">
        <v>0</v>
      </c>
      <c r="P614" s="406">
        <v>0</v>
      </c>
      <c r="Q614" s="463">
        <v>17</v>
      </c>
      <c r="R614" s="464" t="s">
        <v>472</v>
      </c>
      <c r="S614" s="464" t="s">
        <v>138</v>
      </c>
      <c r="T614" s="464">
        <v>0</v>
      </c>
      <c r="U614" s="464">
        <v>0</v>
      </c>
      <c r="V614" s="464" t="s">
        <v>473</v>
      </c>
    </row>
    <row r="615" spans="1:22" x14ac:dyDescent="0.2">
      <c r="A615" s="406" t="s">
        <v>258</v>
      </c>
      <c r="B615" s="406" t="s">
        <v>259</v>
      </c>
      <c r="C615" s="406" t="s">
        <v>123</v>
      </c>
      <c r="D615" s="406" t="s">
        <v>303</v>
      </c>
      <c r="E615" s="406" t="s">
        <v>387</v>
      </c>
      <c r="F615" s="406">
        <v>17</v>
      </c>
      <c r="G615" s="406" t="s">
        <v>230</v>
      </c>
      <c r="H615" s="406" t="s">
        <v>472</v>
      </c>
      <c r="I615" s="406" t="s">
        <v>246</v>
      </c>
      <c r="J615" s="406" t="s">
        <v>307</v>
      </c>
      <c r="K615" s="406"/>
      <c r="L615" s="406"/>
      <c r="M615" s="406"/>
      <c r="N615" s="406"/>
      <c r="O615" s="406">
        <v>0</v>
      </c>
      <c r="P615" s="406">
        <v>0</v>
      </c>
      <c r="Q615" s="463">
        <v>17</v>
      </c>
      <c r="R615" s="464" t="s">
        <v>472</v>
      </c>
      <c r="S615" s="464" t="s">
        <v>139</v>
      </c>
      <c r="T615" s="464">
        <v>0</v>
      </c>
      <c r="U615" s="464">
        <v>0</v>
      </c>
      <c r="V615" s="464" t="s">
        <v>473</v>
      </c>
    </row>
    <row r="616" spans="1:22" x14ac:dyDescent="0.2">
      <c r="A616" s="406" t="s">
        <v>258</v>
      </c>
      <c r="B616" s="406" t="s">
        <v>259</v>
      </c>
      <c r="C616" s="406" t="s">
        <v>123</v>
      </c>
      <c r="D616" s="406" t="s">
        <v>304</v>
      </c>
      <c r="E616" s="406" t="s">
        <v>387</v>
      </c>
      <c r="F616" s="406">
        <v>17</v>
      </c>
      <c r="G616" s="406" t="s">
        <v>230</v>
      </c>
      <c r="H616" s="406" t="s">
        <v>472</v>
      </c>
      <c r="I616" s="406" t="s">
        <v>246</v>
      </c>
      <c r="J616" s="406" t="s">
        <v>314</v>
      </c>
      <c r="K616" s="406"/>
      <c r="L616" s="406"/>
      <c r="M616" s="406"/>
      <c r="N616" s="406"/>
      <c r="O616" s="406">
        <v>0</v>
      </c>
      <c r="P616" s="406">
        <v>0</v>
      </c>
      <c r="Q616" s="463">
        <v>17</v>
      </c>
      <c r="R616" s="464" t="s">
        <v>472</v>
      </c>
      <c r="S616" s="464" t="s">
        <v>140</v>
      </c>
      <c r="T616" s="464">
        <v>0</v>
      </c>
      <c r="U616" s="464">
        <v>0</v>
      </c>
      <c r="V616" s="464" t="s">
        <v>473</v>
      </c>
    </row>
    <row r="617" spans="1:22" x14ac:dyDescent="0.2">
      <c r="A617" s="406" t="s">
        <v>258</v>
      </c>
      <c r="B617" s="406" t="s">
        <v>259</v>
      </c>
      <c r="C617" s="406" t="s">
        <v>123</v>
      </c>
      <c r="D617" s="406" t="s">
        <v>304</v>
      </c>
      <c r="E617" s="406" t="s">
        <v>387</v>
      </c>
      <c r="F617" s="406">
        <v>17</v>
      </c>
      <c r="G617" s="406" t="s">
        <v>230</v>
      </c>
      <c r="H617" s="406" t="s">
        <v>472</v>
      </c>
      <c r="I617" s="406" t="s">
        <v>246</v>
      </c>
      <c r="J617" s="406" t="s">
        <v>307</v>
      </c>
      <c r="K617" s="406"/>
      <c r="L617" s="406"/>
      <c r="M617" s="406"/>
      <c r="N617" s="406"/>
      <c r="O617" s="406">
        <v>0</v>
      </c>
      <c r="P617" s="406">
        <v>0</v>
      </c>
      <c r="Q617" s="463">
        <v>17</v>
      </c>
      <c r="R617" s="464" t="s">
        <v>472</v>
      </c>
      <c r="S617" s="464" t="s">
        <v>141</v>
      </c>
      <c r="T617" s="464">
        <v>0</v>
      </c>
      <c r="U617" s="464">
        <v>0</v>
      </c>
      <c r="V617" s="464" t="s">
        <v>473</v>
      </c>
    </row>
    <row r="618" spans="1:22" x14ac:dyDescent="0.2">
      <c r="A618" s="406" t="s">
        <v>258</v>
      </c>
      <c r="B618" s="406" t="s">
        <v>259</v>
      </c>
      <c r="C618" s="406" t="s">
        <v>123</v>
      </c>
      <c r="D618" s="406" t="s">
        <v>73</v>
      </c>
      <c r="E618" s="406" t="s">
        <v>387</v>
      </c>
      <c r="F618" s="406">
        <v>18</v>
      </c>
      <c r="G618" s="406" t="s">
        <v>230</v>
      </c>
      <c r="H618" s="406" t="s">
        <v>172</v>
      </c>
      <c r="I618" s="406" t="s">
        <v>246</v>
      </c>
      <c r="J618" s="406" t="s">
        <v>307</v>
      </c>
      <c r="K618" s="406"/>
      <c r="L618" s="406"/>
      <c r="M618" s="406"/>
      <c r="N618" s="406"/>
      <c r="O618" s="406">
        <v>0</v>
      </c>
      <c r="P618" s="406">
        <v>0</v>
      </c>
      <c r="Q618" s="463">
        <v>18</v>
      </c>
      <c r="R618" s="464" t="s">
        <v>172</v>
      </c>
      <c r="S618" s="464" t="s">
        <v>133</v>
      </c>
      <c r="T618" s="464">
        <v>0</v>
      </c>
      <c r="U618" s="464">
        <v>0</v>
      </c>
      <c r="V618" s="464" t="s">
        <v>173</v>
      </c>
    </row>
    <row r="619" spans="1:22" x14ac:dyDescent="0.2">
      <c r="A619" s="406" t="s">
        <v>258</v>
      </c>
      <c r="B619" s="406" t="s">
        <v>259</v>
      </c>
      <c r="C619" s="406" t="s">
        <v>123</v>
      </c>
      <c r="D619" s="406" t="s">
        <v>301</v>
      </c>
      <c r="E619" s="406" t="s">
        <v>387</v>
      </c>
      <c r="F619" s="406">
        <v>18</v>
      </c>
      <c r="G619" s="406" t="s">
        <v>230</v>
      </c>
      <c r="H619" s="406" t="s">
        <v>172</v>
      </c>
      <c r="I619" s="406" t="s">
        <v>246</v>
      </c>
      <c r="J619" s="406" t="s">
        <v>307</v>
      </c>
      <c r="K619" s="406"/>
      <c r="L619" s="406"/>
      <c r="M619" s="406"/>
      <c r="N619" s="406"/>
      <c r="O619" s="406">
        <v>0</v>
      </c>
      <c r="P619" s="406">
        <v>0</v>
      </c>
      <c r="Q619" s="463">
        <v>18</v>
      </c>
      <c r="R619" s="464" t="s">
        <v>172</v>
      </c>
      <c r="S619" s="464" t="s">
        <v>135</v>
      </c>
      <c r="T619" s="464">
        <v>0</v>
      </c>
      <c r="U619" s="464">
        <v>0</v>
      </c>
      <c r="V619" s="464" t="s">
        <v>173</v>
      </c>
    </row>
    <row r="620" spans="1:22" x14ac:dyDescent="0.2">
      <c r="A620" s="406" t="s">
        <v>258</v>
      </c>
      <c r="B620" s="406" t="s">
        <v>259</v>
      </c>
      <c r="C620" s="406" t="s">
        <v>123</v>
      </c>
      <c r="D620" s="406" t="s">
        <v>302</v>
      </c>
      <c r="E620" s="406" t="s">
        <v>387</v>
      </c>
      <c r="F620" s="406">
        <v>18</v>
      </c>
      <c r="G620" s="406" t="s">
        <v>230</v>
      </c>
      <c r="H620" s="406" t="s">
        <v>172</v>
      </c>
      <c r="I620" s="406" t="s">
        <v>246</v>
      </c>
      <c r="J620" s="406" t="s">
        <v>307</v>
      </c>
      <c r="K620" s="406"/>
      <c r="L620" s="406"/>
      <c r="M620" s="406"/>
      <c r="N620" s="406"/>
      <c r="O620" s="406">
        <v>0</v>
      </c>
      <c r="P620" s="406">
        <v>0</v>
      </c>
      <c r="Q620" s="463">
        <v>18</v>
      </c>
      <c r="R620" s="464" t="s">
        <v>172</v>
      </c>
      <c r="S620" s="464" t="s">
        <v>137</v>
      </c>
      <c r="T620" s="464">
        <v>0</v>
      </c>
      <c r="U620" s="464">
        <v>0</v>
      </c>
      <c r="V620" s="464" t="s">
        <v>173</v>
      </c>
    </row>
    <row r="621" spans="1:22" x14ac:dyDescent="0.2">
      <c r="A621" s="406" t="s">
        <v>258</v>
      </c>
      <c r="B621" s="406" t="s">
        <v>259</v>
      </c>
      <c r="C621" s="406" t="s">
        <v>123</v>
      </c>
      <c r="D621" s="406" t="s">
        <v>303</v>
      </c>
      <c r="E621" s="406" t="s">
        <v>387</v>
      </c>
      <c r="F621" s="406">
        <v>18</v>
      </c>
      <c r="G621" s="406" t="s">
        <v>230</v>
      </c>
      <c r="H621" s="406" t="s">
        <v>172</v>
      </c>
      <c r="I621" s="406" t="s">
        <v>246</v>
      </c>
      <c r="J621" s="406" t="s">
        <v>307</v>
      </c>
      <c r="K621" s="406"/>
      <c r="L621" s="406"/>
      <c r="M621" s="406"/>
      <c r="N621" s="406"/>
      <c r="O621" s="406">
        <v>0</v>
      </c>
      <c r="P621" s="406">
        <v>0</v>
      </c>
      <c r="Q621" s="463">
        <v>18</v>
      </c>
      <c r="R621" s="464" t="s">
        <v>172</v>
      </c>
      <c r="S621" s="464" t="s">
        <v>139</v>
      </c>
      <c r="T621" s="464">
        <v>0</v>
      </c>
      <c r="U621" s="464">
        <v>0</v>
      </c>
      <c r="V621" s="464" t="s">
        <v>173</v>
      </c>
    </row>
    <row r="622" spans="1:22" x14ac:dyDescent="0.2">
      <c r="A622" s="406" t="s">
        <v>258</v>
      </c>
      <c r="B622" s="406" t="s">
        <v>259</v>
      </c>
      <c r="C622" s="406" t="s">
        <v>123</v>
      </c>
      <c r="D622" s="406" t="s">
        <v>304</v>
      </c>
      <c r="E622" s="406" t="s">
        <v>387</v>
      </c>
      <c r="F622" s="406">
        <v>18</v>
      </c>
      <c r="G622" s="406" t="s">
        <v>230</v>
      </c>
      <c r="H622" s="406" t="s">
        <v>172</v>
      </c>
      <c r="I622" s="406" t="s">
        <v>246</v>
      </c>
      <c r="J622" s="406" t="s">
        <v>307</v>
      </c>
      <c r="K622" s="406"/>
      <c r="L622" s="406"/>
      <c r="M622" s="406"/>
      <c r="N622" s="406"/>
      <c r="O622" s="406">
        <v>0</v>
      </c>
      <c r="P622" s="406">
        <v>0</v>
      </c>
      <c r="Q622" s="463">
        <v>18</v>
      </c>
      <c r="R622" s="464" t="s">
        <v>172</v>
      </c>
      <c r="S622" s="464" t="s">
        <v>141</v>
      </c>
      <c r="T622" s="464">
        <v>0</v>
      </c>
      <c r="U622" s="464">
        <v>0</v>
      </c>
      <c r="V622" s="464" t="s">
        <v>173</v>
      </c>
    </row>
    <row r="623" spans="1:22" x14ac:dyDescent="0.2">
      <c r="A623" s="406" t="s">
        <v>258</v>
      </c>
      <c r="B623" s="406" t="s">
        <v>259</v>
      </c>
      <c r="C623" s="406" t="s">
        <v>123</v>
      </c>
      <c r="D623" s="406" t="s">
        <v>73</v>
      </c>
      <c r="E623" s="406" t="s">
        <v>387</v>
      </c>
      <c r="F623" s="406">
        <v>19</v>
      </c>
      <c r="G623" s="406" t="s">
        <v>230</v>
      </c>
      <c r="H623" s="406" t="s">
        <v>9</v>
      </c>
      <c r="I623" s="406" t="s">
        <v>247</v>
      </c>
      <c r="J623" s="406" t="s">
        <v>307</v>
      </c>
      <c r="K623" s="406"/>
      <c r="L623" s="406"/>
      <c r="M623" s="406"/>
      <c r="N623" s="406"/>
      <c r="O623" s="406">
        <v>0</v>
      </c>
      <c r="P623" s="406">
        <v>0</v>
      </c>
      <c r="Q623" s="463">
        <v>19</v>
      </c>
      <c r="R623" s="464" t="s">
        <v>9</v>
      </c>
      <c r="S623" s="464" t="s">
        <v>133</v>
      </c>
      <c r="T623" s="464">
        <v>0</v>
      </c>
      <c r="U623" s="464">
        <v>0</v>
      </c>
      <c r="V623" s="464"/>
    </row>
    <row r="624" spans="1:22" x14ac:dyDescent="0.2">
      <c r="A624" s="406" t="s">
        <v>258</v>
      </c>
      <c r="B624" s="406" t="s">
        <v>259</v>
      </c>
      <c r="C624" s="406" t="s">
        <v>123</v>
      </c>
      <c r="D624" s="406" t="s">
        <v>301</v>
      </c>
      <c r="E624" s="406" t="s">
        <v>387</v>
      </c>
      <c r="F624" s="406">
        <v>19</v>
      </c>
      <c r="G624" s="406" t="s">
        <v>230</v>
      </c>
      <c r="H624" s="406" t="s">
        <v>9</v>
      </c>
      <c r="I624" s="406" t="s">
        <v>247</v>
      </c>
      <c r="J624" s="406" t="s">
        <v>307</v>
      </c>
      <c r="K624" s="406"/>
      <c r="L624" s="406"/>
      <c r="M624" s="406"/>
      <c r="N624" s="406"/>
      <c r="O624" s="406">
        <v>0</v>
      </c>
      <c r="P624" s="406">
        <v>0</v>
      </c>
      <c r="Q624" s="463">
        <v>19</v>
      </c>
      <c r="R624" s="464" t="s">
        <v>9</v>
      </c>
      <c r="S624" s="464" t="s">
        <v>135</v>
      </c>
      <c r="T624" s="464">
        <v>0</v>
      </c>
      <c r="U624" s="464">
        <v>0</v>
      </c>
      <c r="V624" s="464"/>
    </row>
    <row r="625" spans="1:22" x14ac:dyDescent="0.2">
      <c r="A625" s="406" t="s">
        <v>258</v>
      </c>
      <c r="B625" s="406" t="s">
        <v>259</v>
      </c>
      <c r="C625" s="406" t="s">
        <v>123</v>
      </c>
      <c r="D625" s="406" t="s">
        <v>302</v>
      </c>
      <c r="E625" s="406" t="s">
        <v>387</v>
      </c>
      <c r="F625" s="406">
        <v>19</v>
      </c>
      <c r="G625" s="406" t="s">
        <v>230</v>
      </c>
      <c r="H625" s="406" t="s">
        <v>9</v>
      </c>
      <c r="I625" s="406" t="s">
        <v>247</v>
      </c>
      <c r="J625" s="406" t="s">
        <v>307</v>
      </c>
      <c r="K625" s="406"/>
      <c r="L625" s="406"/>
      <c r="M625" s="406"/>
      <c r="N625" s="406"/>
      <c r="O625" s="406">
        <v>0</v>
      </c>
      <c r="P625" s="406">
        <v>0</v>
      </c>
      <c r="Q625" s="463">
        <v>19</v>
      </c>
      <c r="R625" s="464" t="s">
        <v>9</v>
      </c>
      <c r="S625" s="464" t="s">
        <v>137</v>
      </c>
      <c r="T625" s="464">
        <v>0</v>
      </c>
      <c r="U625" s="464">
        <v>0</v>
      </c>
      <c r="V625" s="464"/>
    </row>
    <row r="626" spans="1:22" x14ac:dyDescent="0.2">
      <c r="A626" s="406" t="s">
        <v>258</v>
      </c>
      <c r="B626" s="406" t="s">
        <v>259</v>
      </c>
      <c r="C626" s="406" t="s">
        <v>123</v>
      </c>
      <c r="D626" s="406" t="s">
        <v>303</v>
      </c>
      <c r="E626" s="406" t="s">
        <v>387</v>
      </c>
      <c r="F626" s="406">
        <v>19</v>
      </c>
      <c r="G626" s="406" t="s">
        <v>230</v>
      </c>
      <c r="H626" s="406" t="s">
        <v>9</v>
      </c>
      <c r="I626" s="406" t="s">
        <v>247</v>
      </c>
      <c r="J626" s="406" t="s">
        <v>307</v>
      </c>
      <c r="K626" s="406"/>
      <c r="L626" s="406"/>
      <c r="M626" s="406"/>
      <c r="N626" s="406"/>
      <c r="O626" s="406">
        <v>0</v>
      </c>
      <c r="P626" s="406">
        <v>0</v>
      </c>
      <c r="Q626" s="463">
        <v>19</v>
      </c>
      <c r="R626" s="464" t="s">
        <v>9</v>
      </c>
      <c r="S626" s="464" t="s">
        <v>139</v>
      </c>
      <c r="T626" s="464">
        <v>0</v>
      </c>
      <c r="U626" s="464">
        <v>0</v>
      </c>
      <c r="V626" s="464"/>
    </row>
    <row r="627" spans="1:22" x14ac:dyDescent="0.2">
      <c r="A627" s="406" t="s">
        <v>258</v>
      </c>
      <c r="B627" s="406" t="s">
        <v>259</v>
      </c>
      <c r="C627" s="406" t="s">
        <v>123</v>
      </c>
      <c r="D627" s="406" t="s">
        <v>304</v>
      </c>
      <c r="E627" s="406" t="s">
        <v>387</v>
      </c>
      <c r="F627" s="406">
        <v>19</v>
      </c>
      <c r="G627" s="406" t="s">
        <v>230</v>
      </c>
      <c r="H627" s="406" t="s">
        <v>9</v>
      </c>
      <c r="I627" s="406" t="s">
        <v>247</v>
      </c>
      <c r="J627" s="406" t="s">
        <v>307</v>
      </c>
      <c r="K627" s="406"/>
      <c r="L627" s="406"/>
      <c r="M627" s="406"/>
      <c r="N627" s="406"/>
      <c r="O627" s="406">
        <v>0</v>
      </c>
      <c r="P627" s="406">
        <v>0</v>
      </c>
      <c r="Q627" s="463">
        <v>19</v>
      </c>
      <c r="R627" s="464" t="s">
        <v>9</v>
      </c>
      <c r="S627" s="464" t="s">
        <v>141</v>
      </c>
      <c r="T627" s="464">
        <v>0</v>
      </c>
      <c r="U627" s="464">
        <v>0</v>
      </c>
      <c r="V627" s="464"/>
    </row>
    <row r="628" spans="1:22" x14ac:dyDescent="0.2">
      <c r="A628" s="406" t="s">
        <v>258</v>
      </c>
      <c r="B628" s="406" t="s">
        <v>259</v>
      </c>
      <c r="C628" s="406" t="s">
        <v>123</v>
      </c>
      <c r="D628" s="406" t="s">
        <v>73</v>
      </c>
      <c r="E628" s="406" t="s">
        <v>388</v>
      </c>
      <c r="F628" s="406">
        <v>1</v>
      </c>
      <c r="G628" s="406" t="s">
        <v>230</v>
      </c>
      <c r="H628" s="406" t="s">
        <v>143</v>
      </c>
      <c r="I628" s="406" t="s">
        <v>246</v>
      </c>
      <c r="J628" s="406" t="s">
        <v>314</v>
      </c>
      <c r="K628" s="406"/>
      <c r="L628" s="406"/>
      <c r="M628" s="406"/>
      <c r="N628" s="406"/>
      <c r="O628" s="406">
        <v>0</v>
      </c>
      <c r="P628" s="406">
        <v>0.25</v>
      </c>
      <c r="Q628" s="463">
        <v>1</v>
      </c>
      <c r="R628" s="464" t="s">
        <v>143</v>
      </c>
      <c r="S628" s="464" t="s">
        <v>132</v>
      </c>
      <c r="T628" s="464">
        <v>0</v>
      </c>
      <c r="U628" s="464">
        <v>0.25</v>
      </c>
      <c r="V628" s="464" t="s">
        <v>144</v>
      </c>
    </row>
    <row r="629" spans="1:22" x14ac:dyDescent="0.2">
      <c r="A629" s="406" t="s">
        <v>258</v>
      </c>
      <c r="B629" s="406" t="s">
        <v>259</v>
      </c>
      <c r="C629" s="406" t="s">
        <v>123</v>
      </c>
      <c r="D629" s="406" t="s">
        <v>73</v>
      </c>
      <c r="E629" s="406" t="s">
        <v>388</v>
      </c>
      <c r="F629" s="406">
        <v>1</v>
      </c>
      <c r="G629" s="406" t="s">
        <v>230</v>
      </c>
      <c r="H629" s="406" t="s">
        <v>143</v>
      </c>
      <c r="I629" s="406" t="s">
        <v>246</v>
      </c>
      <c r="J629" s="406" t="s">
        <v>307</v>
      </c>
      <c r="K629" s="406"/>
      <c r="L629" s="406"/>
      <c r="M629" s="406"/>
      <c r="N629" s="406"/>
      <c r="O629" s="406">
        <v>0</v>
      </c>
      <c r="P629" s="406">
        <v>0</v>
      </c>
      <c r="Q629" s="463">
        <v>1</v>
      </c>
      <c r="R629" s="464" t="s">
        <v>143</v>
      </c>
      <c r="S629" s="464" t="s">
        <v>133</v>
      </c>
      <c r="T629" s="464">
        <v>0</v>
      </c>
      <c r="U629" s="464">
        <v>0</v>
      </c>
      <c r="V629" s="464" t="s">
        <v>144</v>
      </c>
    </row>
    <row r="630" spans="1:22" x14ac:dyDescent="0.2">
      <c r="A630" s="406" t="s">
        <v>258</v>
      </c>
      <c r="B630" s="406" t="s">
        <v>259</v>
      </c>
      <c r="C630" s="406" t="s">
        <v>123</v>
      </c>
      <c r="D630" s="406" t="s">
        <v>301</v>
      </c>
      <c r="E630" s="406" t="s">
        <v>388</v>
      </c>
      <c r="F630" s="406">
        <v>1</v>
      </c>
      <c r="G630" s="406" t="s">
        <v>230</v>
      </c>
      <c r="H630" s="406" t="s">
        <v>143</v>
      </c>
      <c r="I630" s="406" t="s">
        <v>246</v>
      </c>
      <c r="J630" s="406" t="s">
        <v>314</v>
      </c>
      <c r="K630" s="406"/>
      <c r="L630" s="406"/>
      <c r="M630" s="406"/>
      <c r="N630" s="406"/>
      <c r="O630" s="406">
        <v>0</v>
      </c>
      <c r="P630" s="406">
        <v>0.1</v>
      </c>
      <c r="Q630" s="463">
        <v>1</v>
      </c>
      <c r="R630" s="464" t="s">
        <v>143</v>
      </c>
      <c r="S630" s="464" t="s">
        <v>134</v>
      </c>
      <c r="T630" s="464">
        <v>0</v>
      </c>
      <c r="U630" s="464">
        <v>0.1</v>
      </c>
      <c r="V630" s="464" t="s">
        <v>144</v>
      </c>
    </row>
    <row r="631" spans="1:22" x14ac:dyDescent="0.2">
      <c r="A631" s="406" t="s">
        <v>258</v>
      </c>
      <c r="B631" s="406" t="s">
        <v>259</v>
      </c>
      <c r="C631" s="406" t="s">
        <v>123</v>
      </c>
      <c r="D631" s="406" t="s">
        <v>301</v>
      </c>
      <c r="E631" s="406" t="s">
        <v>388</v>
      </c>
      <c r="F631" s="406">
        <v>1</v>
      </c>
      <c r="G631" s="406" t="s">
        <v>230</v>
      </c>
      <c r="H631" s="406" t="s">
        <v>143</v>
      </c>
      <c r="I631" s="406" t="s">
        <v>246</v>
      </c>
      <c r="J631" s="406" t="s">
        <v>307</v>
      </c>
      <c r="K631" s="406"/>
      <c r="L631" s="406"/>
      <c r="M631" s="406"/>
      <c r="N631" s="406"/>
      <c r="O631" s="406">
        <v>0</v>
      </c>
      <c r="P631" s="406">
        <v>0</v>
      </c>
      <c r="Q631" s="463">
        <v>1</v>
      </c>
      <c r="R631" s="464" t="s">
        <v>143</v>
      </c>
      <c r="S631" s="464" t="s">
        <v>135</v>
      </c>
      <c r="T631" s="464">
        <v>0</v>
      </c>
      <c r="U631" s="464">
        <v>0</v>
      </c>
      <c r="V631" s="464" t="s">
        <v>144</v>
      </c>
    </row>
    <row r="632" spans="1:22" x14ac:dyDescent="0.2">
      <c r="A632" s="406" t="s">
        <v>258</v>
      </c>
      <c r="B632" s="406" t="s">
        <v>259</v>
      </c>
      <c r="C632" s="406" t="s">
        <v>123</v>
      </c>
      <c r="D632" s="406" t="s">
        <v>302</v>
      </c>
      <c r="E632" s="406" t="s">
        <v>388</v>
      </c>
      <c r="F632" s="406">
        <v>1</v>
      </c>
      <c r="G632" s="406" t="s">
        <v>230</v>
      </c>
      <c r="H632" s="406" t="s">
        <v>143</v>
      </c>
      <c r="I632" s="406" t="s">
        <v>246</v>
      </c>
      <c r="J632" s="406" t="s">
        <v>314</v>
      </c>
      <c r="K632" s="406"/>
      <c r="L632" s="406"/>
      <c r="M632" s="406"/>
      <c r="N632" s="406"/>
      <c r="O632" s="406">
        <v>0</v>
      </c>
      <c r="P632" s="406">
        <v>0</v>
      </c>
      <c r="Q632" s="463">
        <v>1</v>
      </c>
      <c r="R632" s="464" t="s">
        <v>143</v>
      </c>
      <c r="S632" s="464" t="s">
        <v>136</v>
      </c>
      <c r="T632" s="464">
        <v>0</v>
      </c>
      <c r="U632" s="464">
        <v>0</v>
      </c>
      <c r="V632" s="464" t="s">
        <v>144</v>
      </c>
    </row>
    <row r="633" spans="1:22" x14ac:dyDescent="0.2">
      <c r="A633" s="406" t="s">
        <v>258</v>
      </c>
      <c r="B633" s="406" t="s">
        <v>259</v>
      </c>
      <c r="C633" s="406" t="s">
        <v>123</v>
      </c>
      <c r="D633" s="406" t="s">
        <v>302</v>
      </c>
      <c r="E633" s="406" t="s">
        <v>388</v>
      </c>
      <c r="F633" s="406">
        <v>1</v>
      </c>
      <c r="G633" s="406" t="s">
        <v>230</v>
      </c>
      <c r="H633" s="406" t="s">
        <v>143</v>
      </c>
      <c r="I633" s="406" t="s">
        <v>246</v>
      </c>
      <c r="J633" s="406" t="s">
        <v>307</v>
      </c>
      <c r="K633" s="406"/>
      <c r="L633" s="406"/>
      <c r="M633" s="406"/>
      <c r="N633" s="406"/>
      <c r="O633" s="406">
        <v>0</v>
      </c>
      <c r="P633" s="406">
        <v>0</v>
      </c>
      <c r="Q633" s="463">
        <v>1</v>
      </c>
      <c r="R633" s="464" t="s">
        <v>143</v>
      </c>
      <c r="S633" s="464" t="s">
        <v>137</v>
      </c>
      <c r="T633" s="464">
        <v>0</v>
      </c>
      <c r="U633" s="464">
        <v>0</v>
      </c>
      <c r="V633" s="464" t="s">
        <v>144</v>
      </c>
    </row>
    <row r="634" spans="1:22" x14ac:dyDescent="0.2">
      <c r="A634" s="406" t="s">
        <v>258</v>
      </c>
      <c r="B634" s="406" t="s">
        <v>259</v>
      </c>
      <c r="C634" s="406" t="s">
        <v>123</v>
      </c>
      <c r="D634" s="406" t="s">
        <v>303</v>
      </c>
      <c r="E634" s="406" t="s">
        <v>388</v>
      </c>
      <c r="F634" s="406">
        <v>1</v>
      </c>
      <c r="G634" s="406" t="s">
        <v>230</v>
      </c>
      <c r="H634" s="406" t="s">
        <v>143</v>
      </c>
      <c r="I634" s="406" t="s">
        <v>246</v>
      </c>
      <c r="J634" s="406" t="s">
        <v>314</v>
      </c>
      <c r="K634" s="406"/>
      <c r="L634" s="406"/>
      <c r="M634" s="406"/>
      <c r="N634" s="406"/>
      <c r="O634" s="406">
        <v>0</v>
      </c>
      <c r="P634" s="406">
        <v>0</v>
      </c>
      <c r="Q634" s="463">
        <v>1</v>
      </c>
      <c r="R634" s="464" t="s">
        <v>143</v>
      </c>
      <c r="S634" s="464" t="s">
        <v>138</v>
      </c>
      <c r="T634" s="464">
        <v>0</v>
      </c>
      <c r="U634" s="464">
        <v>0</v>
      </c>
      <c r="V634" s="464" t="s">
        <v>144</v>
      </c>
    </row>
    <row r="635" spans="1:22" x14ac:dyDescent="0.2">
      <c r="A635" s="406" t="s">
        <v>258</v>
      </c>
      <c r="B635" s="406" t="s">
        <v>259</v>
      </c>
      <c r="C635" s="406" t="s">
        <v>123</v>
      </c>
      <c r="D635" s="406" t="s">
        <v>303</v>
      </c>
      <c r="E635" s="406" t="s">
        <v>388</v>
      </c>
      <c r="F635" s="406">
        <v>1</v>
      </c>
      <c r="G635" s="406" t="s">
        <v>230</v>
      </c>
      <c r="H635" s="406" t="s">
        <v>143</v>
      </c>
      <c r="I635" s="406" t="s">
        <v>246</v>
      </c>
      <c r="J635" s="406" t="s">
        <v>307</v>
      </c>
      <c r="K635" s="406"/>
      <c r="L635" s="406"/>
      <c r="M635" s="406"/>
      <c r="N635" s="406"/>
      <c r="O635" s="406">
        <v>0</v>
      </c>
      <c r="P635" s="406">
        <v>0</v>
      </c>
      <c r="Q635" s="463">
        <v>1</v>
      </c>
      <c r="R635" s="464" t="s">
        <v>143</v>
      </c>
      <c r="S635" s="464" t="s">
        <v>139</v>
      </c>
      <c r="T635" s="464">
        <v>0</v>
      </c>
      <c r="U635" s="464">
        <v>0</v>
      </c>
      <c r="V635" s="464" t="s">
        <v>144</v>
      </c>
    </row>
    <row r="636" spans="1:22" x14ac:dyDescent="0.2">
      <c r="A636" s="406" t="s">
        <v>258</v>
      </c>
      <c r="B636" s="406" t="s">
        <v>259</v>
      </c>
      <c r="C636" s="406" t="s">
        <v>123</v>
      </c>
      <c r="D636" s="406" t="s">
        <v>304</v>
      </c>
      <c r="E636" s="406" t="s">
        <v>388</v>
      </c>
      <c r="F636" s="406">
        <v>1</v>
      </c>
      <c r="G636" s="406" t="s">
        <v>230</v>
      </c>
      <c r="H636" s="406" t="s">
        <v>143</v>
      </c>
      <c r="I636" s="406" t="s">
        <v>246</v>
      </c>
      <c r="J636" s="406" t="s">
        <v>314</v>
      </c>
      <c r="K636" s="406"/>
      <c r="L636" s="406"/>
      <c r="M636" s="406"/>
      <c r="N636" s="406"/>
      <c r="O636" s="406">
        <v>0</v>
      </c>
      <c r="P636" s="406">
        <v>0</v>
      </c>
      <c r="Q636" s="463">
        <v>1</v>
      </c>
      <c r="R636" s="464" t="s">
        <v>143</v>
      </c>
      <c r="S636" s="464" t="s">
        <v>140</v>
      </c>
      <c r="T636" s="464">
        <v>0</v>
      </c>
      <c r="U636" s="464">
        <v>0</v>
      </c>
      <c r="V636" s="464" t="s">
        <v>144</v>
      </c>
    </row>
    <row r="637" spans="1:22" x14ac:dyDescent="0.2">
      <c r="A637" s="406" t="s">
        <v>258</v>
      </c>
      <c r="B637" s="406" t="s">
        <v>259</v>
      </c>
      <c r="C637" s="406" t="s">
        <v>123</v>
      </c>
      <c r="D637" s="406" t="s">
        <v>304</v>
      </c>
      <c r="E637" s="406" t="s">
        <v>388</v>
      </c>
      <c r="F637" s="406">
        <v>1</v>
      </c>
      <c r="G637" s="406" t="s">
        <v>230</v>
      </c>
      <c r="H637" s="406" t="s">
        <v>143</v>
      </c>
      <c r="I637" s="406" t="s">
        <v>246</v>
      </c>
      <c r="J637" s="406" t="s">
        <v>307</v>
      </c>
      <c r="K637" s="406"/>
      <c r="L637" s="406"/>
      <c r="M637" s="406"/>
      <c r="N637" s="406"/>
      <c r="O637" s="406">
        <v>0</v>
      </c>
      <c r="P637" s="406">
        <v>0</v>
      </c>
      <c r="Q637" s="463">
        <v>1</v>
      </c>
      <c r="R637" s="464" t="s">
        <v>143</v>
      </c>
      <c r="S637" s="464" t="s">
        <v>141</v>
      </c>
      <c r="T637" s="464">
        <v>0</v>
      </c>
      <c r="U637" s="464">
        <v>0</v>
      </c>
      <c r="V637" s="464" t="s">
        <v>144</v>
      </c>
    </row>
    <row r="638" spans="1:22" x14ac:dyDescent="0.2">
      <c r="A638" s="406" t="s">
        <v>258</v>
      </c>
      <c r="B638" s="406" t="s">
        <v>259</v>
      </c>
      <c r="C638" s="406" t="s">
        <v>123</v>
      </c>
      <c r="D638" s="406" t="s">
        <v>73</v>
      </c>
      <c r="E638" s="406" t="s">
        <v>388</v>
      </c>
      <c r="F638" s="406">
        <v>2</v>
      </c>
      <c r="G638" s="406" t="s">
        <v>230</v>
      </c>
      <c r="H638" s="406" t="s">
        <v>145</v>
      </c>
      <c r="I638" s="406" t="s">
        <v>246</v>
      </c>
      <c r="J638" s="406" t="s">
        <v>314</v>
      </c>
      <c r="K638" s="406"/>
      <c r="L638" s="406"/>
      <c r="M638" s="406"/>
      <c r="N638" s="406"/>
      <c r="O638" s="406">
        <v>0</v>
      </c>
      <c r="P638" s="406">
        <v>0.5</v>
      </c>
      <c r="Q638" s="463">
        <v>2</v>
      </c>
      <c r="R638" s="464" t="s">
        <v>145</v>
      </c>
      <c r="S638" s="464" t="s">
        <v>132</v>
      </c>
      <c r="T638" s="464">
        <v>0</v>
      </c>
      <c r="U638" s="464">
        <v>0.5</v>
      </c>
      <c r="V638" s="464" t="s">
        <v>146</v>
      </c>
    </row>
    <row r="639" spans="1:22" x14ac:dyDescent="0.2">
      <c r="A639" s="406" t="s">
        <v>258</v>
      </c>
      <c r="B639" s="406" t="s">
        <v>259</v>
      </c>
      <c r="C639" s="406" t="s">
        <v>123</v>
      </c>
      <c r="D639" s="406" t="s">
        <v>73</v>
      </c>
      <c r="E639" s="406" t="s">
        <v>388</v>
      </c>
      <c r="F639" s="406">
        <v>2</v>
      </c>
      <c r="G639" s="406" t="s">
        <v>230</v>
      </c>
      <c r="H639" s="406" t="s">
        <v>145</v>
      </c>
      <c r="I639" s="406" t="s">
        <v>246</v>
      </c>
      <c r="J639" s="406" t="s">
        <v>307</v>
      </c>
      <c r="K639" s="406"/>
      <c r="L639" s="406"/>
      <c r="M639" s="406"/>
      <c r="N639" s="406"/>
      <c r="O639" s="406">
        <v>0</v>
      </c>
      <c r="P639" s="406">
        <v>0</v>
      </c>
      <c r="Q639" s="463">
        <v>2</v>
      </c>
      <c r="R639" s="464" t="s">
        <v>145</v>
      </c>
      <c r="S639" s="464" t="s">
        <v>133</v>
      </c>
      <c r="T639" s="464">
        <v>0</v>
      </c>
      <c r="U639" s="464">
        <v>0</v>
      </c>
      <c r="V639" s="464" t="s">
        <v>146</v>
      </c>
    </row>
    <row r="640" spans="1:22" x14ac:dyDescent="0.2">
      <c r="A640" s="406" t="s">
        <v>258</v>
      </c>
      <c r="B640" s="406" t="s">
        <v>259</v>
      </c>
      <c r="C640" s="406" t="s">
        <v>123</v>
      </c>
      <c r="D640" s="406" t="s">
        <v>301</v>
      </c>
      <c r="E640" s="406" t="s">
        <v>388</v>
      </c>
      <c r="F640" s="406">
        <v>2</v>
      </c>
      <c r="G640" s="406" t="s">
        <v>230</v>
      </c>
      <c r="H640" s="406" t="s">
        <v>145</v>
      </c>
      <c r="I640" s="406" t="s">
        <v>246</v>
      </c>
      <c r="J640" s="406" t="s">
        <v>314</v>
      </c>
      <c r="K640" s="406"/>
      <c r="L640" s="406"/>
      <c r="M640" s="406"/>
      <c r="N640" s="406"/>
      <c r="O640" s="406">
        <v>0</v>
      </c>
      <c r="P640" s="406">
        <v>0.5</v>
      </c>
      <c r="Q640" s="463">
        <v>2</v>
      </c>
      <c r="R640" s="464" t="s">
        <v>145</v>
      </c>
      <c r="S640" s="464" t="s">
        <v>134</v>
      </c>
      <c r="T640" s="464">
        <v>0</v>
      </c>
      <c r="U640" s="464">
        <v>0.5</v>
      </c>
      <c r="V640" s="464" t="s">
        <v>146</v>
      </c>
    </row>
    <row r="641" spans="1:22" x14ac:dyDescent="0.2">
      <c r="A641" s="406" t="s">
        <v>258</v>
      </c>
      <c r="B641" s="406" t="s">
        <v>259</v>
      </c>
      <c r="C641" s="406" t="s">
        <v>123</v>
      </c>
      <c r="D641" s="406" t="s">
        <v>301</v>
      </c>
      <c r="E641" s="406" t="s">
        <v>388</v>
      </c>
      <c r="F641" s="406">
        <v>2</v>
      </c>
      <c r="G641" s="406" t="s">
        <v>230</v>
      </c>
      <c r="H641" s="406" t="s">
        <v>145</v>
      </c>
      <c r="I641" s="406" t="s">
        <v>246</v>
      </c>
      <c r="J641" s="406" t="s">
        <v>307</v>
      </c>
      <c r="K641" s="406"/>
      <c r="L641" s="406"/>
      <c r="M641" s="406"/>
      <c r="N641" s="406"/>
      <c r="O641" s="406">
        <v>0</v>
      </c>
      <c r="P641" s="406">
        <v>0</v>
      </c>
      <c r="Q641" s="463">
        <v>2</v>
      </c>
      <c r="R641" s="464" t="s">
        <v>145</v>
      </c>
      <c r="S641" s="464" t="s">
        <v>135</v>
      </c>
      <c r="T641" s="464">
        <v>0</v>
      </c>
      <c r="U641" s="464">
        <v>0</v>
      </c>
      <c r="V641" s="464" t="s">
        <v>146</v>
      </c>
    </row>
    <row r="642" spans="1:22" x14ac:dyDescent="0.2">
      <c r="A642" s="406" t="s">
        <v>258</v>
      </c>
      <c r="B642" s="406" t="s">
        <v>259</v>
      </c>
      <c r="C642" s="406" t="s">
        <v>123</v>
      </c>
      <c r="D642" s="406" t="s">
        <v>302</v>
      </c>
      <c r="E642" s="406" t="s">
        <v>388</v>
      </c>
      <c r="F642" s="406">
        <v>2</v>
      </c>
      <c r="G642" s="406" t="s">
        <v>230</v>
      </c>
      <c r="H642" s="406" t="s">
        <v>145</v>
      </c>
      <c r="I642" s="406" t="s">
        <v>246</v>
      </c>
      <c r="J642" s="406" t="s">
        <v>314</v>
      </c>
      <c r="K642" s="406"/>
      <c r="L642" s="406"/>
      <c r="M642" s="406"/>
      <c r="N642" s="406"/>
      <c r="O642" s="406">
        <v>0</v>
      </c>
      <c r="P642" s="406">
        <v>0.5</v>
      </c>
      <c r="Q642" s="463">
        <v>2</v>
      </c>
      <c r="R642" s="464" t="s">
        <v>145</v>
      </c>
      <c r="S642" s="464" t="s">
        <v>136</v>
      </c>
      <c r="T642" s="464">
        <v>0</v>
      </c>
      <c r="U642" s="464">
        <v>0.5</v>
      </c>
      <c r="V642" s="464" t="s">
        <v>146</v>
      </c>
    </row>
    <row r="643" spans="1:22" x14ac:dyDescent="0.2">
      <c r="A643" s="406" t="s">
        <v>258</v>
      </c>
      <c r="B643" s="406" t="s">
        <v>259</v>
      </c>
      <c r="C643" s="406" t="s">
        <v>123</v>
      </c>
      <c r="D643" s="406" t="s">
        <v>302</v>
      </c>
      <c r="E643" s="406" t="s">
        <v>388</v>
      </c>
      <c r="F643" s="406">
        <v>2</v>
      </c>
      <c r="G643" s="406" t="s">
        <v>230</v>
      </c>
      <c r="H643" s="406" t="s">
        <v>145</v>
      </c>
      <c r="I643" s="406" t="s">
        <v>246</v>
      </c>
      <c r="J643" s="406" t="s">
        <v>307</v>
      </c>
      <c r="K643" s="406"/>
      <c r="L643" s="406"/>
      <c r="M643" s="406"/>
      <c r="N643" s="406"/>
      <c r="O643" s="406">
        <v>0</v>
      </c>
      <c r="P643" s="406">
        <v>0</v>
      </c>
      <c r="Q643" s="463">
        <v>2</v>
      </c>
      <c r="R643" s="464" t="s">
        <v>145</v>
      </c>
      <c r="S643" s="464" t="s">
        <v>137</v>
      </c>
      <c r="T643" s="464">
        <v>0</v>
      </c>
      <c r="U643" s="464">
        <v>0</v>
      </c>
      <c r="V643" s="464" t="s">
        <v>146</v>
      </c>
    </row>
    <row r="644" spans="1:22" x14ac:dyDescent="0.2">
      <c r="A644" s="406" t="s">
        <v>258</v>
      </c>
      <c r="B644" s="406" t="s">
        <v>259</v>
      </c>
      <c r="C644" s="406" t="s">
        <v>123</v>
      </c>
      <c r="D644" s="406" t="s">
        <v>303</v>
      </c>
      <c r="E644" s="406" t="s">
        <v>388</v>
      </c>
      <c r="F644" s="406">
        <v>2</v>
      </c>
      <c r="G644" s="406" t="s">
        <v>230</v>
      </c>
      <c r="H644" s="406" t="s">
        <v>145</v>
      </c>
      <c r="I644" s="406" t="s">
        <v>246</v>
      </c>
      <c r="J644" s="406" t="s">
        <v>314</v>
      </c>
      <c r="K644" s="406"/>
      <c r="L644" s="406"/>
      <c r="M644" s="406"/>
      <c r="N644" s="406"/>
      <c r="O644" s="406">
        <v>0</v>
      </c>
      <c r="P644" s="406">
        <v>0.5</v>
      </c>
      <c r="Q644" s="463">
        <v>2</v>
      </c>
      <c r="R644" s="464" t="s">
        <v>145</v>
      </c>
      <c r="S644" s="464" t="s">
        <v>138</v>
      </c>
      <c r="T644" s="464">
        <v>0</v>
      </c>
      <c r="U644" s="464">
        <v>0.5</v>
      </c>
      <c r="V644" s="464" t="s">
        <v>146</v>
      </c>
    </row>
    <row r="645" spans="1:22" x14ac:dyDescent="0.2">
      <c r="A645" s="406" t="s">
        <v>258</v>
      </c>
      <c r="B645" s="406" t="s">
        <v>259</v>
      </c>
      <c r="C645" s="406" t="s">
        <v>123</v>
      </c>
      <c r="D645" s="406" t="s">
        <v>303</v>
      </c>
      <c r="E645" s="406" t="s">
        <v>388</v>
      </c>
      <c r="F645" s="406">
        <v>2</v>
      </c>
      <c r="G645" s="406" t="s">
        <v>230</v>
      </c>
      <c r="H645" s="406" t="s">
        <v>145</v>
      </c>
      <c r="I645" s="406" t="s">
        <v>246</v>
      </c>
      <c r="J645" s="406" t="s">
        <v>307</v>
      </c>
      <c r="K645" s="406"/>
      <c r="L645" s="406"/>
      <c r="M645" s="406"/>
      <c r="N645" s="406"/>
      <c r="O645" s="406">
        <v>0</v>
      </c>
      <c r="P645" s="406">
        <v>0</v>
      </c>
      <c r="Q645" s="463">
        <v>2</v>
      </c>
      <c r="R645" s="464" t="s">
        <v>145</v>
      </c>
      <c r="S645" s="464" t="s">
        <v>139</v>
      </c>
      <c r="T645" s="464">
        <v>0</v>
      </c>
      <c r="U645" s="464">
        <v>0</v>
      </c>
      <c r="V645" s="464" t="s">
        <v>146</v>
      </c>
    </row>
    <row r="646" spans="1:22" x14ac:dyDescent="0.2">
      <c r="A646" s="406" t="s">
        <v>258</v>
      </c>
      <c r="B646" s="406" t="s">
        <v>259</v>
      </c>
      <c r="C646" s="406" t="s">
        <v>123</v>
      </c>
      <c r="D646" s="406" t="s">
        <v>304</v>
      </c>
      <c r="E646" s="406" t="s">
        <v>388</v>
      </c>
      <c r="F646" s="406">
        <v>2</v>
      </c>
      <c r="G646" s="406" t="s">
        <v>230</v>
      </c>
      <c r="H646" s="406" t="s">
        <v>145</v>
      </c>
      <c r="I646" s="406" t="s">
        <v>246</v>
      </c>
      <c r="J646" s="406" t="s">
        <v>314</v>
      </c>
      <c r="K646" s="406"/>
      <c r="L646" s="406"/>
      <c r="M646" s="406"/>
      <c r="N646" s="406"/>
      <c r="O646" s="406">
        <v>0</v>
      </c>
      <c r="P646" s="406">
        <v>0.5</v>
      </c>
      <c r="Q646" s="463">
        <v>2</v>
      </c>
      <c r="R646" s="464" t="s">
        <v>145</v>
      </c>
      <c r="S646" s="464" t="s">
        <v>140</v>
      </c>
      <c r="T646" s="464">
        <v>0</v>
      </c>
      <c r="U646" s="464">
        <v>0.5</v>
      </c>
      <c r="V646" s="464" t="s">
        <v>146</v>
      </c>
    </row>
    <row r="647" spans="1:22" x14ac:dyDescent="0.2">
      <c r="A647" s="406" t="s">
        <v>258</v>
      </c>
      <c r="B647" s="406" t="s">
        <v>259</v>
      </c>
      <c r="C647" s="406" t="s">
        <v>123</v>
      </c>
      <c r="D647" s="406" t="s">
        <v>304</v>
      </c>
      <c r="E647" s="406" t="s">
        <v>388</v>
      </c>
      <c r="F647" s="406">
        <v>2</v>
      </c>
      <c r="G647" s="406" t="s">
        <v>230</v>
      </c>
      <c r="H647" s="406" t="s">
        <v>145</v>
      </c>
      <c r="I647" s="406" t="s">
        <v>246</v>
      </c>
      <c r="J647" s="406" t="s">
        <v>307</v>
      </c>
      <c r="K647" s="406"/>
      <c r="L647" s="406"/>
      <c r="M647" s="406"/>
      <c r="N647" s="406"/>
      <c r="O647" s="406">
        <v>0</v>
      </c>
      <c r="P647" s="406">
        <v>0</v>
      </c>
      <c r="Q647" s="463">
        <v>2</v>
      </c>
      <c r="R647" s="464" t="s">
        <v>145</v>
      </c>
      <c r="S647" s="464" t="s">
        <v>141</v>
      </c>
      <c r="T647" s="464">
        <v>0</v>
      </c>
      <c r="U647" s="464">
        <v>0</v>
      </c>
      <c r="V647" s="464" t="s">
        <v>146</v>
      </c>
    </row>
    <row r="648" spans="1:22" x14ac:dyDescent="0.2">
      <c r="A648" s="406" t="s">
        <v>258</v>
      </c>
      <c r="B648" s="406" t="s">
        <v>259</v>
      </c>
      <c r="C648" s="406" t="s">
        <v>123</v>
      </c>
      <c r="D648" s="406" t="s">
        <v>73</v>
      </c>
      <c r="E648" s="406" t="s">
        <v>388</v>
      </c>
      <c r="F648" s="406">
        <v>3</v>
      </c>
      <c r="G648" s="406" t="s">
        <v>230</v>
      </c>
      <c r="H648" s="406" t="s">
        <v>147</v>
      </c>
      <c r="I648" s="406" t="s">
        <v>246</v>
      </c>
      <c r="J648" s="406" t="s">
        <v>314</v>
      </c>
      <c r="K648" s="406"/>
      <c r="L648" s="406"/>
      <c r="M648" s="406"/>
      <c r="N648" s="406"/>
      <c r="O648" s="406">
        <v>0</v>
      </c>
      <c r="P648" s="406">
        <v>0.7</v>
      </c>
      <c r="Q648" s="463">
        <v>3</v>
      </c>
      <c r="R648" s="464" t="s">
        <v>147</v>
      </c>
      <c r="S648" s="464" t="s">
        <v>132</v>
      </c>
      <c r="T648" s="464">
        <v>0</v>
      </c>
      <c r="U648" s="464">
        <v>0.7</v>
      </c>
      <c r="V648" s="464" t="s">
        <v>148</v>
      </c>
    </row>
    <row r="649" spans="1:22" x14ac:dyDescent="0.2">
      <c r="A649" s="406" t="s">
        <v>258</v>
      </c>
      <c r="B649" s="406" t="s">
        <v>259</v>
      </c>
      <c r="C649" s="406" t="s">
        <v>123</v>
      </c>
      <c r="D649" s="406" t="s">
        <v>73</v>
      </c>
      <c r="E649" s="406" t="s">
        <v>388</v>
      </c>
      <c r="F649" s="406">
        <v>3</v>
      </c>
      <c r="G649" s="406" t="s">
        <v>230</v>
      </c>
      <c r="H649" s="406" t="s">
        <v>147</v>
      </c>
      <c r="I649" s="406" t="s">
        <v>246</v>
      </c>
      <c r="J649" s="406" t="s">
        <v>307</v>
      </c>
      <c r="K649" s="406"/>
      <c r="L649" s="406"/>
      <c r="M649" s="406"/>
      <c r="N649" s="406"/>
      <c r="O649" s="406">
        <v>0</v>
      </c>
      <c r="P649" s="406">
        <v>0</v>
      </c>
      <c r="Q649" s="463">
        <v>3</v>
      </c>
      <c r="R649" s="464" t="s">
        <v>147</v>
      </c>
      <c r="S649" s="464" t="s">
        <v>133</v>
      </c>
      <c r="T649" s="464">
        <v>0</v>
      </c>
      <c r="U649" s="464">
        <v>0</v>
      </c>
      <c r="V649" s="464" t="s">
        <v>148</v>
      </c>
    </row>
    <row r="650" spans="1:22" x14ac:dyDescent="0.2">
      <c r="A650" s="406" t="s">
        <v>258</v>
      </c>
      <c r="B650" s="406" t="s">
        <v>259</v>
      </c>
      <c r="C650" s="406" t="s">
        <v>123</v>
      </c>
      <c r="D650" s="406" t="s">
        <v>301</v>
      </c>
      <c r="E650" s="406" t="s">
        <v>388</v>
      </c>
      <c r="F650" s="406">
        <v>3</v>
      </c>
      <c r="G650" s="406" t="s">
        <v>230</v>
      </c>
      <c r="H650" s="406" t="s">
        <v>147</v>
      </c>
      <c r="I650" s="406" t="s">
        <v>246</v>
      </c>
      <c r="J650" s="406" t="s">
        <v>314</v>
      </c>
      <c r="K650" s="406"/>
      <c r="L650" s="406"/>
      <c r="M650" s="406"/>
      <c r="N650" s="406"/>
      <c r="O650" s="406">
        <v>0</v>
      </c>
      <c r="P650" s="406">
        <v>0.4</v>
      </c>
      <c r="Q650" s="463">
        <v>3</v>
      </c>
      <c r="R650" s="464" t="s">
        <v>147</v>
      </c>
      <c r="S650" s="464" t="s">
        <v>134</v>
      </c>
      <c r="T650" s="464">
        <v>0</v>
      </c>
      <c r="U650" s="464">
        <v>0.4</v>
      </c>
      <c r="V650" s="464" t="s">
        <v>148</v>
      </c>
    </row>
    <row r="651" spans="1:22" x14ac:dyDescent="0.2">
      <c r="A651" s="406" t="s">
        <v>258</v>
      </c>
      <c r="B651" s="406" t="s">
        <v>259</v>
      </c>
      <c r="C651" s="406" t="s">
        <v>123</v>
      </c>
      <c r="D651" s="406" t="s">
        <v>301</v>
      </c>
      <c r="E651" s="406" t="s">
        <v>388</v>
      </c>
      <c r="F651" s="406">
        <v>3</v>
      </c>
      <c r="G651" s="406" t="s">
        <v>230</v>
      </c>
      <c r="H651" s="406" t="s">
        <v>147</v>
      </c>
      <c r="I651" s="406" t="s">
        <v>246</v>
      </c>
      <c r="J651" s="406" t="s">
        <v>307</v>
      </c>
      <c r="K651" s="406"/>
      <c r="L651" s="406"/>
      <c r="M651" s="406"/>
      <c r="N651" s="406"/>
      <c r="O651" s="406">
        <v>0</v>
      </c>
      <c r="P651" s="406">
        <v>0</v>
      </c>
      <c r="Q651" s="463">
        <v>3</v>
      </c>
      <c r="R651" s="464" t="s">
        <v>147</v>
      </c>
      <c r="S651" s="464" t="s">
        <v>135</v>
      </c>
      <c r="T651" s="464">
        <v>0</v>
      </c>
      <c r="U651" s="464">
        <v>0</v>
      </c>
      <c r="V651" s="464" t="s">
        <v>148</v>
      </c>
    </row>
    <row r="652" spans="1:22" x14ac:dyDescent="0.2">
      <c r="A652" s="406" t="s">
        <v>258</v>
      </c>
      <c r="B652" s="406" t="s">
        <v>259</v>
      </c>
      <c r="C652" s="406" t="s">
        <v>123</v>
      </c>
      <c r="D652" s="406" t="s">
        <v>302</v>
      </c>
      <c r="E652" s="406" t="s">
        <v>388</v>
      </c>
      <c r="F652" s="406">
        <v>3</v>
      </c>
      <c r="G652" s="406" t="s">
        <v>230</v>
      </c>
      <c r="H652" s="406" t="s">
        <v>147</v>
      </c>
      <c r="I652" s="406" t="s">
        <v>246</v>
      </c>
      <c r="J652" s="406" t="s">
        <v>314</v>
      </c>
      <c r="K652" s="406"/>
      <c r="L652" s="406"/>
      <c r="M652" s="406"/>
      <c r="N652" s="406"/>
      <c r="O652" s="406">
        <v>0</v>
      </c>
      <c r="P652" s="406">
        <v>0.2</v>
      </c>
      <c r="Q652" s="463">
        <v>3</v>
      </c>
      <c r="R652" s="464" t="s">
        <v>147</v>
      </c>
      <c r="S652" s="464" t="s">
        <v>136</v>
      </c>
      <c r="T652" s="464">
        <v>0</v>
      </c>
      <c r="U652" s="464">
        <v>0.2</v>
      </c>
      <c r="V652" s="464" t="s">
        <v>148</v>
      </c>
    </row>
    <row r="653" spans="1:22" x14ac:dyDescent="0.2">
      <c r="A653" s="406" t="s">
        <v>258</v>
      </c>
      <c r="B653" s="406" t="s">
        <v>259</v>
      </c>
      <c r="C653" s="406" t="s">
        <v>123</v>
      </c>
      <c r="D653" s="406" t="s">
        <v>302</v>
      </c>
      <c r="E653" s="406" t="s">
        <v>388</v>
      </c>
      <c r="F653" s="406">
        <v>3</v>
      </c>
      <c r="G653" s="406" t="s">
        <v>230</v>
      </c>
      <c r="H653" s="406" t="s">
        <v>147</v>
      </c>
      <c r="I653" s="406" t="s">
        <v>246</v>
      </c>
      <c r="J653" s="406" t="s">
        <v>307</v>
      </c>
      <c r="K653" s="406"/>
      <c r="L653" s="406"/>
      <c r="M653" s="406"/>
      <c r="N653" s="406"/>
      <c r="O653" s="406">
        <v>0</v>
      </c>
      <c r="P653" s="406">
        <v>0</v>
      </c>
      <c r="Q653" s="463">
        <v>3</v>
      </c>
      <c r="R653" s="464" t="s">
        <v>147</v>
      </c>
      <c r="S653" s="464" t="s">
        <v>137</v>
      </c>
      <c r="T653" s="464">
        <v>0</v>
      </c>
      <c r="U653" s="464">
        <v>0</v>
      </c>
      <c r="V653" s="464" t="s">
        <v>148</v>
      </c>
    </row>
    <row r="654" spans="1:22" x14ac:dyDescent="0.2">
      <c r="A654" s="406" t="s">
        <v>258</v>
      </c>
      <c r="B654" s="406" t="s">
        <v>259</v>
      </c>
      <c r="C654" s="406" t="s">
        <v>123</v>
      </c>
      <c r="D654" s="406" t="s">
        <v>303</v>
      </c>
      <c r="E654" s="406" t="s">
        <v>388</v>
      </c>
      <c r="F654" s="406">
        <v>3</v>
      </c>
      <c r="G654" s="406" t="s">
        <v>230</v>
      </c>
      <c r="H654" s="406" t="s">
        <v>147</v>
      </c>
      <c r="I654" s="406" t="s">
        <v>246</v>
      </c>
      <c r="J654" s="406" t="s">
        <v>314</v>
      </c>
      <c r="K654" s="406"/>
      <c r="L654" s="406"/>
      <c r="M654" s="406"/>
      <c r="N654" s="406"/>
      <c r="O654" s="406">
        <v>0</v>
      </c>
      <c r="P654" s="406">
        <v>0.2</v>
      </c>
      <c r="Q654" s="463">
        <v>3</v>
      </c>
      <c r="R654" s="464" t="s">
        <v>147</v>
      </c>
      <c r="S654" s="464" t="s">
        <v>138</v>
      </c>
      <c r="T654" s="464">
        <v>0</v>
      </c>
      <c r="U654" s="464">
        <v>0.2</v>
      </c>
      <c r="V654" s="464" t="s">
        <v>148</v>
      </c>
    </row>
    <row r="655" spans="1:22" x14ac:dyDescent="0.2">
      <c r="A655" s="406" t="s">
        <v>258</v>
      </c>
      <c r="B655" s="406" t="s">
        <v>259</v>
      </c>
      <c r="C655" s="406" t="s">
        <v>123</v>
      </c>
      <c r="D655" s="406" t="s">
        <v>303</v>
      </c>
      <c r="E655" s="406" t="s">
        <v>388</v>
      </c>
      <c r="F655" s="406">
        <v>3</v>
      </c>
      <c r="G655" s="406" t="s">
        <v>230</v>
      </c>
      <c r="H655" s="406" t="s">
        <v>147</v>
      </c>
      <c r="I655" s="406" t="s">
        <v>246</v>
      </c>
      <c r="J655" s="406" t="s">
        <v>307</v>
      </c>
      <c r="K655" s="406"/>
      <c r="L655" s="406"/>
      <c r="M655" s="406"/>
      <c r="N655" s="406"/>
      <c r="O655" s="406">
        <v>0</v>
      </c>
      <c r="P655" s="406">
        <v>0</v>
      </c>
      <c r="Q655" s="463">
        <v>3</v>
      </c>
      <c r="R655" s="464" t="s">
        <v>147</v>
      </c>
      <c r="S655" s="464" t="s">
        <v>139</v>
      </c>
      <c r="T655" s="464">
        <v>0</v>
      </c>
      <c r="U655" s="464">
        <v>0</v>
      </c>
      <c r="V655" s="464" t="s">
        <v>148</v>
      </c>
    </row>
    <row r="656" spans="1:22" x14ac:dyDescent="0.2">
      <c r="A656" s="406" t="s">
        <v>258</v>
      </c>
      <c r="B656" s="406" t="s">
        <v>259</v>
      </c>
      <c r="C656" s="406" t="s">
        <v>123</v>
      </c>
      <c r="D656" s="406" t="s">
        <v>304</v>
      </c>
      <c r="E656" s="406" t="s">
        <v>388</v>
      </c>
      <c r="F656" s="406">
        <v>3</v>
      </c>
      <c r="G656" s="406" t="s">
        <v>230</v>
      </c>
      <c r="H656" s="406" t="s">
        <v>147</v>
      </c>
      <c r="I656" s="406" t="s">
        <v>246</v>
      </c>
      <c r="J656" s="406" t="s">
        <v>314</v>
      </c>
      <c r="K656" s="406"/>
      <c r="L656" s="406"/>
      <c r="M656" s="406"/>
      <c r="N656" s="406"/>
      <c r="O656" s="406">
        <v>0</v>
      </c>
      <c r="P656" s="406">
        <v>0.2</v>
      </c>
      <c r="Q656" s="463">
        <v>3</v>
      </c>
      <c r="R656" s="464" t="s">
        <v>147</v>
      </c>
      <c r="S656" s="464" t="s">
        <v>140</v>
      </c>
      <c r="T656" s="464">
        <v>0</v>
      </c>
      <c r="U656" s="464">
        <v>0.2</v>
      </c>
      <c r="V656" s="464" t="s">
        <v>148</v>
      </c>
    </row>
    <row r="657" spans="1:22" x14ac:dyDescent="0.2">
      <c r="A657" s="406" t="s">
        <v>258</v>
      </c>
      <c r="B657" s="406" t="s">
        <v>259</v>
      </c>
      <c r="C657" s="406" t="s">
        <v>123</v>
      </c>
      <c r="D657" s="406" t="s">
        <v>304</v>
      </c>
      <c r="E657" s="406" t="s">
        <v>388</v>
      </c>
      <c r="F657" s="406">
        <v>3</v>
      </c>
      <c r="G657" s="406" t="s">
        <v>230</v>
      </c>
      <c r="H657" s="406" t="s">
        <v>147</v>
      </c>
      <c r="I657" s="406" t="s">
        <v>246</v>
      </c>
      <c r="J657" s="406" t="s">
        <v>307</v>
      </c>
      <c r="K657" s="406"/>
      <c r="L657" s="406"/>
      <c r="M657" s="406"/>
      <c r="N657" s="406"/>
      <c r="O657" s="406">
        <v>0</v>
      </c>
      <c r="P657" s="406">
        <v>0</v>
      </c>
      <c r="Q657" s="463">
        <v>3</v>
      </c>
      <c r="R657" s="464" t="s">
        <v>147</v>
      </c>
      <c r="S657" s="464" t="s">
        <v>141</v>
      </c>
      <c r="T657" s="464">
        <v>0</v>
      </c>
      <c r="U657" s="464">
        <v>0</v>
      </c>
      <c r="V657" s="464" t="s">
        <v>148</v>
      </c>
    </row>
    <row r="658" spans="1:22" x14ac:dyDescent="0.2">
      <c r="A658" s="406" t="s">
        <v>258</v>
      </c>
      <c r="B658" s="406" t="s">
        <v>259</v>
      </c>
      <c r="C658" s="406" t="s">
        <v>123</v>
      </c>
      <c r="D658" s="406" t="s">
        <v>73</v>
      </c>
      <c r="E658" s="406" t="s">
        <v>388</v>
      </c>
      <c r="F658" s="406">
        <v>4</v>
      </c>
      <c r="G658" s="406" t="s">
        <v>230</v>
      </c>
      <c r="H658" s="406" t="s">
        <v>149</v>
      </c>
      <c r="I658" s="406" t="s">
        <v>246</v>
      </c>
      <c r="J658" s="406" t="s">
        <v>314</v>
      </c>
      <c r="K658" s="406"/>
      <c r="L658" s="406"/>
      <c r="M658" s="406"/>
      <c r="N658" s="406"/>
      <c r="O658" s="406">
        <v>0</v>
      </c>
      <c r="P658" s="406">
        <v>0.45</v>
      </c>
      <c r="Q658" s="463">
        <v>4</v>
      </c>
      <c r="R658" s="464" t="s">
        <v>149</v>
      </c>
      <c r="S658" s="464" t="s">
        <v>132</v>
      </c>
      <c r="T658" s="464">
        <v>0</v>
      </c>
      <c r="U658" s="464">
        <v>0.45</v>
      </c>
      <c r="V658" s="464" t="s">
        <v>150</v>
      </c>
    </row>
    <row r="659" spans="1:22" x14ac:dyDescent="0.2">
      <c r="A659" s="406" t="s">
        <v>258</v>
      </c>
      <c r="B659" s="406" t="s">
        <v>259</v>
      </c>
      <c r="C659" s="406" t="s">
        <v>123</v>
      </c>
      <c r="D659" s="406" t="s">
        <v>73</v>
      </c>
      <c r="E659" s="406" t="s">
        <v>388</v>
      </c>
      <c r="F659" s="406">
        <v>4</v>
      </c>
      <c r="G659" s="406" t="s">
        <v>230</v>
      </c>
      <c r="H659" s="406" t="s">
        <v>149</v>
      </c>
      <c r="I659" s="406" t="s">
        <v>246</v>
      </c>
      <c r="J659" s="406" t="s">
        <v>307</v>
      </c>
      <c r="K659" s="406"/>
      <c r="L659" s="406"/>
      <c r="M659" s="406"/>
      <c r="N659" s="406"/>
      <c r="O659" s="406">
        <v>0</v>
      </c>
      <c r="P659" s="406">
        <v>0</v>
      </c>
      <c r="Q659" s="463">
        <v>4</v>
      </c>
      <c r="R659" s="464" t="s">
        <v>149</v>
      </c>
      <c r="S659" s="464" t="s">
        <v>133</v>
      </c>
      <c r="T659" s="464">
        <v>0</v>
      </c>
      <c r="U659" s="464">
        <v>0</v>
      </c>
      <c r="V659" s="464" t="s">
        <v>150</v>
      </c>
    </row>
    <row r="660" spans="1:22" x14ac:dyDescent="0.2">
      <c r="A660" s="406" t="s">
        <v>258</v>
      </c>
      <c r="B660" s="406" t="s">
        <v>259</v>
      </c>
      <c r="C660" s="406" t="s">
        <v>123</v>
      </c>
      <c r="D660" s="406" t="s">
        <v>301</v>
      </c>
      <c r="E660" s="406" t="s">
        <v>388</v>
      </c>
      <c r="F660" s="406">
        <v>4</v>
      </c>
      <c r="G660" s="406" t="s">
        <v>230</v>
      </c>
      <c r="H660" s="406" t="s">
        <v>149</v>
      </c>
      <c r="I660" s="406" t="s">
        <v>246</v>
      </c>
      <c r="J660" s="406" t="s">
        <v>314</v>
      </c>
      <c r="K660" s="406"/>
      <c r="L660" s="406"/>
      <c r="M660" s="406"/>
      <c r="N660" s="406"/>
      <c r="O660" s="406">
        <v>0</v>
      </c>
      <c r="P660" s="406">
        <v>0.25</v>
      </c>
      <c r="Q660" s="463">
        <v>4</v>
      </c>
      <c r="R660" s="464" t="s">
        <v>149</v>
      </c>
      <c r="S660" s="464" t="s">
        <v>134</v>
      </c>
      <c r="T660" s="464">
        <v>0</v>
      </c>
      <c r="U660" s="464">
        <v>0.25</v>
      </c>
      <c r="V660" s="464" t="s">
        <v>150</v>
      </c>
    </row>
    <row r="661" spans="1:22" x14ac:dyDescent="0.2">
      <c r="A661" s="406" t="s">
        <v>258</v>
      </c>
      <c r="B661" s="406" t="s">
        <v>259</v>
      </c>
      <c r="C661" s="406" t="s">
        <v>123</v>
      </c>
      <c r="D661" s="406" t="s">
        <v>301</v>
      </c>
      <c r="E661" s="406" t="s">
        <v>388</v>
      </c>
      <c r="F661" s="406">
        <v>4</v>
      </c>
      <c r="G661" s="406" t="s">
        <v>230</v>
      </c>
      <c r="H661" s="406" t="s">
        <v>149</v>
      </c>
      <c r="I661" s="406" t="s">
        <v>246</v>
      </c>
      <c r="J661" s="406" t="s">
        <v>307</v>
      </c>
      <c r="K661" s="406"/>
      <c r="L661" s="406"/>
      <c r="M661" s="406"/>
      <c r="N661" s="406"/>
      <c r="O661" s="406">
        <v>0</v>
      </c>
      <c r="P661" s="406">
        <v>0</v>
      </c>
      <c r="Q661" s="463">
        <v>4</v>
      </c>
      <c r="R661" s="464" t="s">
        <v>149</v>
      </c>
      <c r="S661" s="464" t="s">
        <v>135</v>
      </c>
      <c r="T661" s="464">
        <v>0</v>
      </c>
      <c r="U661" s="464">
        <v>0</v>
      </c>
      <c r="V661" s="464" t="s">
        <v>150</v>
      </c>
    </row>
    <row r="662" spans="1:22" x14ac:dyDescent="0.2">
      <c r="A662" s="406" t="s">
        <v>258</v>
      </c>
      <c r="B662" s="406" t="s">
        <v>259</v>
      </c>
      <c r="C662" s="406" t="s">
        <v>123</v>
      </c>
      <c r="D662" s="406" t="s">
        <v>302</v>
      </c>
      <c r="E662" s="406" t="s">
        <v>388</v>
      </c>
      <c r="F662" s="406">
        <v>4</v>
      </c>
      <c r="G662" s="406" t="s">
        <v>230</v>
      </c>
      <c r="H662" s="406" t="s">
        <v>149</v>
      </c>
      <c r="I662" s="406" t="s">
        <v>246</v>
      </c>
      <c r="J662" s="406" t="s">
        <v>314</v>
      </c>
      <c r="K662" s="406"/>
      <c r="L662" s="406"/>
      <c r="M662" s="406"/>
      <c r="N662" s="406"/>
      <c r="O662" s="406">
        <v>0</v>
      </c>
      <c r="P662" s="406">
        <v>0.25</v>
      </c>
      <c r="Q662" s="463">
        <v>4</v>
      </c>
      <c r="R662" s="464" t="s">
        <v>149</v>
      </c>
      <c r="S662" s="464" t="s">
        <v>136</v>
      </c>
      <c r="T662" s="464">
        <v>0</v>
      </c>
      <c r="U662" s="464">
        <v>0.25</v>
      </c>
      <c r="V662" s="464" t="s">
        <v>150</v>
      </c>
    </row>
    <row r="663" spans="1:22" x14ac:dyDescent="0.2">
      <c r="A663" s="406" t="s">
        <v>258</v>
      </c>
      <c r="B663" s="406" t="s">
        <v>259</v>
      </c>
      <c r="C663" s="406" t="s">
        <v>123</v>
      </c>
      <c r="D663" s="406" t="s">
        <v>302</v>
      </c>
      <c r="E663" s="406" t="s">
        <v>388</v>
      </c>
      <c r="F663" s="406">
        <v>4</v>
      </c>
      <c r="G663" s="406" t="s">
        <v>230</v>
      </c>
      <c r="H663" s="406" t="s">
        <v>149</v>
      </c>
      <c r="I663" s="406" t="s">
        <v>246</v>
      </c>
      <c r="J663" s="406" t="s">
        <v>307</v>
      </c>
      <c r="K663" s="406"/>
      <c r="L663" s="406"/>
      <c r="M663" s="406"/>
      <c r="N663" s="406"/>
      <c r="O663" s="406">
        <v>0</v>
      </c>
      <c r="P663" s="406">
        <v>0</v>
      </c>
      <c r="Q663" s="463">
        <v>4</v>
      </c>
      <c r="R663" s="464" t="s">
        <v>149</v>
      </c>
      <c r="S663" s="464" t="s">
        <v>137</v>
      </c>
      <c r="T663" s="464">
        <v>0</v>
      </c>
      <c r="U663" s="464">
        <v>0</v>
      </c>
      <c r="V663" s="464" t="s">
        <v>150</v>
      </c>
    </row>
    <row r="664" spans="1:22" x14ac:dyDescent="0.2">
      <c r="A664" s="406" t="s">
        <v>258</v>
      </c>
      <c r="B664" s="406" t="s">
        <v>259</v>
      </c>
      <c r="C664" s="406" t="s">
        <v>123</v>
      </c>
      <c r="D664" s="406" t="s">
        <v>303</v>
      </c>
      <c r="E664" s="406" t="s">
        <v>388</v>
      </c>
      <c r="F664" s="406">
        <v>4</v>
      </c>
      <c r="G664" s="406" t="s">
        <v>230</v>
      </c>
      <c r="H664" s="406" t="s">
        <v>149</v>
      </c>
      <c r="I664" s="406" t="s">
        <v>246</v>
      </c>
      <c r="J664" s="406" t="s">
        <v>314</v>
      </c>
      <c r="K664" s="406"/>
      <c r="L664" s="406"/>
      <c r="M664" s="406"/>
      <c r="N664" s="406"/>
      <c r="O664" s="406">
        <v>0</v>
      </c>
      <c r="P664" s="406">
        <v>0.25</v>
      </c>
      <c r="Q664" s="463">
        <v>4</v>
      </c>
      <c r="R664" s="464" t="s">
        <v>149</v>
      </c>
      <c r="S664" s="464" t="s">
        <v>138</v>
      </c>
      <c r="T664" s="464">
        <v>0</v>
      </c>
      <c r="U664" s="464">
        <v>0.25</v>
      </c>
      <c r="V664" s="464" t="s">
        <v>150</v>
      </c>
    </row>
    <row r="665" spans="1:22" x14ac:dyDescent="0.2">
      <c r="A665" s="406" t="s">
        <v>258</v>
      </c>
      <c r="B665" s="406" t="s">
        <v>259</v>
      </c>
      <c r="C665" s="406" t="s">
        <v>123</v>
      </c>
      <c r="D665" s="406" t="s">
        <v>303</v>
      </c>
      <c r="E665" s="406" t="s">
        <v>388</v>
      </c>
      <c r="F665" s="406">
        <v>4</v>
      </c>
      <c r="G665" s="406" t="s">
        <v>230</v>
      </c>
      <c r="H665" s="406" t="s">
        <v>149</v>
      </c>
      <c r="I665" s="406" t="s">
        <v>246</v>
      </c>
      <c r="J665" s="406" t="s">
        <v>307</v>
      </c>
      <c r="K665" s="406"/>
      <c r="L665" s="406"/>
      <c r="M665" s="406"/>
      <c r="N665" s="406"/>
      <c r="O665" s="406">
        <v>0</v>
      </c>
      <c r="P665" s="406">
        <v>0</v>
      </c>
      <c r="Q665" s="463">
        <v>4</v>
      </c>
      <c r="R665" s="464" t="s">
        <v>149</v>
      </c>
      <c r="S665" s="464" t="s">
        <v>139</v>
      </c>
      <c r="T665" s="464">
        <v>0</v>
      </c>
      <c r="U665" s="464">
        <v>0</v>
      </c>
      <c r="V665" s="464" t="s">
        <v>150</v>
      </c>
    </row>
    <row r="666" spans="1:22" x14ac:dyDescent="0.2">
      <c r="A666" s="406" t="s">
        <v>258</v>
      </c>
      <c r="B666" s="406" t="s">
        <v>259</v>
      </c>
      <c r="C666" s="406" t="s">
        <v>123</v>
      </c>
      <c r="D666" s="406" t="s">
        <v>304</v>
      </c>
      <c r="E666" s="406" t="s">
        <v>388</v>
      </c>
      <c r="F666" s="406">
        <v>4</v>
      </c>
      <c r="G666" s="406" t="s">
        <v>230</v>
      </c>
      <c r="H666" s="406" t="s">
        <v>149</v>
      </c>
      <c r="I666" s="406" t="s">
        <v>246</v>
      </c>
      <c r="J666" s="406" t="s">
        <v>314</v>
      </c>
      <c r="K666" s="406"/>
      <c r="L666" s="406"/>
      <c r="M666" s="406"/>
      <c r="N666" s="406"/>
      <c r="O666" s="406">
        <v>0</v>
      </c>
      <c r="P666" s="406">
        <v>0.25</v>
      </c>
      <c r="Q666" s="463">
        <v>4</v>
      </c>
      <c r="R666" s="464" t="s">
        <v>149</v>
      </c>
      <c r="S666" s="464" t="s">
        <v>140</v>
      </c>
      <c r="T666" s="464">
        <v>0</v>
      </c>
      <c r="U666" s="464">
        <v>0.25</v>
      </c>
      <c r="V666" s="464" t="s">
        <v>150</v>
      </c>
    </row>
    <row r="667" spans="1:22" x14ac:dyDescent="0.2">
      <c r="A667" s="406" t="s">
        <v>258</v>
      </c>
      <c r="B667" s="406" t="s">
        <v>259</v>
      </c>
      <c r="C667" s="406" t="s">
        <v>123</v>
      </c>
      <c r="D667" s="406" t="s">
        <v>304</v>
      </c>
      <c r="E667" s="406" t="s">
        <v>388</v>
      </c>
      <c r="F667" s="406">
        <v>4</v>
      </c>
      <c r="G667" s="406" t="s">
        <v>230</v>
      </c>
      <c r="H667" s="406" t="s">
        <v>149</v>
      </c>
      <c r="I667" s="406" t="s">
        <v>246</v>
      </c>
      <c r="J667" s="406" t="s">
        <v>307</v>
      </c>
      <c r="K667" s="406"/>
      <c r="L667" s="406"/>
      <c r="M667" s="406"/>
      <c r="N667" s="406"/>
      <c r="O667" s="406">
        <v>0</v>
      </c>
      <c r="P667" s="406">
        <v>0</v>
      </c>
      <c r="Q667" s="463">
        <v>4</v>
      </c>
      <c r="R667" s="464" t="s">
        <v>149</v>
      </c>
      <c r="S667" s="464" t="s">
        <v>141</v>
      </c>
      <c r="T667" s="464">
        <v>0</v>
      </c>
      <c r="U667" s="464">
        <v>0</v>
      </c>
      <c r="V667" s="464" t="s">
        <v>150</v>
      </c>
    </row>
    <row r="668" spans="1:22" x14ac:dyDescent="0.2">
      <c r="A668" s="406" t="s">
        <v>258</v>
      </c>
      <c r="B668" s="406" t="s">
        <v>259</v>
      </c>
      <c r="C668" s="406" t="s">
        <v>123</v>
      </c>
      <c r="D668" s="406" t="s">
        <v>73</v>
      </c>
      <c r="E668" s="406" t="s">
        <v>388</v>
      </c>
      <c r="F668" s="406">
        <v>5</v>
      </c>
      <c r="G668" s="406" t="s">
        <v>230</v>
      </c>
      <c r="H668" s="406" t="s">
        <v>151</v>
      </c>
      <c r="I668" s="406" t="s">
        <v>246</v>
      </c>
      <c r="J668" s="406" t="s">
        <v>314</v>
      </c>
      <c r="K668" s="406"/>
      <c r="L668" s="406"/>
      <c r="M668" s="406"/>
      <c r="N668" s="406"/>
      <c r="O668" s="406">
        <v>0</v>
      </c>
      <c r="P668" s="406">
        <v>0.2</v>
      </c>
      <c r="Q668" s="463">
        <v>5</v>
      </c>
      <c r="R668" s="464" t="s">
        <v>151</v>
      </c>
      <c r="S668" s="464" t="s">
        <v>132</v>
      </c>
      <c r="T668" s="464">
        <v>0</v>
      </c>
      <c r="U668" s="464">
        <v>0.2</v>
      </c>
      <c r="V668" s="464" t="s">
        <v>152</v>
      </c>
    </row>
    <row r="669" spans="1:22" x14ac:dyDescent="0.2">
      <c r="A669" s="406" t="s">
        <v>258</v>
      </c>
      <c r="B669" s="406" t="s">
        <v>259</v>
      </c>
      <c r="C669" s="406" t="s">
        <v>123</v>
      </c>
      <c r="D669" s="406" t="s">
        <v>73</v>
      </c>
      <c r="E669" s="406" t="s">
        <v>388</v>
      </c>
      <c r="F669" s="406">
        <v>5</v>
      </c>
      <c r="G669" s="406" t="s">
        <v>230</v>
      </c>
      <c r="H669" s="406" t="s">
        <v>151</v>
      </c>
      <c r="I669" s="406" t="s">
        <v>246</v>
      </c>
      <c r="J669" s="406" t="s">
        <v>307</v>
      </c>
      <c r="K669" s="406"/>
      <c r="L669" s="406"/>
      <c r="M669" s="406"/>
      <c r="N669" s="406"/>
      <c r="O669" s="406">
        <v>0</v>
      </c>
      <c r="P669" s="406">
        <v>0</v>
      </c>
      <c r="Q669" s="463">
        <v>5</v>
      </c>
      <c r="R669" s="464" t="s">
        <v>151</v>
      </c>
      <c r="S669" s="464" t="s">
        <v>133</v>
      </c>
      <c r="T669" s="464">
        <v>0</v>
      </c>
      <c r="U669" s="464">
        <v>0</v>
      </c>
      <c r="V669" s="464" t="s">
        <v>152</v>
      </c>
    </row>
    <row r="670" spans="1:22" x14ac:dyDescent="0.2">
      <c r="A670" s="406" t="s">
        <v>258</v>
      </c>
      <c r="B670" s="406" t="s">
        <v>259</v>
      </c>
      <c r="C670" s="406" t="s">
        <v>123</v>
      </c>
      <c r="D670" s="406" t="s">
        <v>301</v>
      </c>
      <c r="E670" s="406" t="s">
        <v>388</v>
      </c>
      <c r="F670" s="406">
        <v>5</v>
      </c>
      <c r="G670" s="406" t="s">
        <v>230</v>
      </c>
      <c r="H670" s="406" t="s">
        <v>151</v>
      </c>
      <c r="I670" s="406" t="s">
        <v>246</v>
      </c>
      <c r="J670" s="406" t="s">
        <v>314</v>
      </c>
      <c r="K670" s="406"/>
      <c r="L670" s="406"/>
      <c r="M670" s="406"/>
      <c r="N670" s="406"/>
      <c r="O670" s="406">
        <v>0</v>
      </c>
      <c r="P670" s="406">
        <v>0</v>
      </c>
      <c r="Q670" s="463">
        <v>5</v>
      </c>
      <c r="R670" s="464" t="s">
        <v>151</v>
      </c>
      <c r="S670" s="464" t="s">
        <v>134</v>
      </c>
      <c r="T670" s="464">
        <v>0</v>
      </c>
      <c r="U670" s="464">
        <v>0</v>
      </c>
      <c r="V670" s="464" t="s">
        <v>152</v>
      </c>
    </row>
    <row r="671" spans="1:22" x14ac:dyDescent="0.2">
      <c r="A671" s="406" t="s">
        <v>258</v>
      </c>
      <c r="B671" s="406" t="s">
        <v>259</v>
      </c>
      <c r="C671" s="406" t="s">
        <v>123</v>
      </c>
      <c r="D671" s="406" t="s">
        <v>301</v>
      </c>
      <c r="E671" s="406" t="s">
        <v>388</v>
      </c>
      <c r="F671" s="406">
        <v>5</v>
      </c>
      <c r="G671" s="406" t="s">
        <v>230</v>
      </c>
      <c r="H671" s="406" t="s">
        <v>151</v>
      </c>
      <c r="I671" s="406" t="s">
        <v>246</v>
      </c>
      <c r="J671" s="406" t="s">
        <v>307</v>
      </c>
      <c r="K671" s="406"/>
      <c r="L671" s="406"/>
      <c r="M671" s="406"/>
      <c r="N671" s="406"/>
      <c r="O671" s="406">
        <v>0</v>
      </c>
      <c r="P671" s="406">
        <v>0</v>
      </c>
      <c r="Q671" s="463">
        <v>5</v>
      </c>
      <c r="R671" s="464" t="s">
        <v>151</v>
      </c>
      <c r="S671" s="464" t="s">
        <v>135</v>
      </c>
      <c r="T671" s="464">
        <v>0</v>
      </c>
      <c r="U671" s="464">
        <v>0</v>
      </c>
      <c r="V671" s="464" t="s">
        <v>152</v>
      </c>
    </row>
    <row r="672" spans="1:22" x14ac:dyDescent="0.2">
      <c r="A672" s="406" t="s">
        <v>258</v>
      </c>
      <c r="B672" s="406" t="s">
        <v>259</v>
      </c>
      <c r="C672" s="406" t="s">
        <v>123</v>
      </c>
      <c r="D672" s="406" t="s">
        <v>302</v>
      </c>
      <c r="E672" s="406" t="s">
        <v>388</v>
      </c>
      <c r="F672" s="406">
        <v>5</v>
      </c>
      <c r="G672" s="406" t="s">
        <v>230</v>
      </c>
      <c r="H672" s="406" t="s">
        <v>151</v>
      </c>
      <c r="I672" s="406" t="s">
        <v>246</v>
      </c>
      <c r="J672" s="406" t="s">
        <v>314</v>
      </c>
      <c r="K672" s="406"/>
      <c r="L672" s="406"/>
      <c r="M672" s="406"/>
      <c r="N672" s="406"/>
      <c r="O672" s="406">
        <v>0</v>
      </c>
      <c r="P672" s="406">
        <v>0</v>
      </c>
      <c r="Q672" s="463">
        <v>5</v>
      </c>
      <c r="R672" s="464" t="s">
        <v>151</v>
      </c>
      <c r="S672" s="464" t="s">
        <v>136</v>
      </c>
      <c r="T672" s="464">
        <v>0</v>
      </c>
      <c r="U672" s="464">
        <v>0</v>
      </c>
      <c r="V672" s="464" t="s">
        <v>152</v>
      </c>
    </row>
    <row r="673" spans="1:22" x14ac:dyDescent="0.2">
      <c r="A673" s="406" t="s">
        <v>258</v>
      </c>
      <c r="B673" s="406" t="s">
        <v>259</v>
      </c>
      <c r="C673" s="406" t="s">
        <v>123</v>
      </c>
      <c r="D673" s="406" t="s">
        <v>302</v>
      </c>
      <c r="E673" s="406" t="s">
        <v>388</v>
      </c>
      <c r="F673" s="406">
        <v>5</v>
      </c>
      <c r="G673" s="406" t="s">
        <v>230</v>
      </c>
      <c r="H673" s="406" t="s">
        <v>151</v>
      </c>
      <c r="I673" s="406" t="s">
        <v>246</v>
      </c>
      <c r="J673" s="406" t="s">
        <v>307</v>
      </c>
      <c r="K673" s="406"/>
      <c r="L673" s="406"/>
      <c r="M673" s="406"/>
      <c r="N673" s="406"/>
      <c r="O673" s="406">
        <v>0</v>
      </c>
      <c r="P673" s="406">
        <v>0</v>
      </c>
      <c r="Q673" s="463">
        <v>5</v>
      </c>
      <c r="R673" s="464" t="s">
        <v>151</v>
      </c>
      <c r="S673" s="464" t="s">
        <v>137</v>
      </c>
      <c r="T673" s="464">
        <v>0</v>
      </c>
      <c r="U673" s="464">
        <v>0</v>
      </c>
      <c r="V673" s="464" t="s">
        <v>152</v>
      </c>
    </row>
    <row r="674" spans="1:22" x14ac:dyDescent="0.2">
      <c r="A674" s="406" t="s">
        <v>258</v>
      </c>
      <c r="B674" s="406" t="s">
        <v>259</v>
      </c>
      <c r="C674" s="406" t="s">
        <v>123</v>
      </c>
      <c r="D674" s="406" t="s">
        <v>303</v>
      </c>
      <c r="E674" s="406" t="s">
        <v>388</v>
      </c>
      <c r="F674" s="406">
        <v>5</v>
      </c>
      <c r="G674" s="406" t="s">
        <v>230</v>
      </c>
      <c r="H674" s="406" t="s">
        <v>151</v>
      </c>
      <c r="I674" s="406" t="s">
        <v>246</v>
      </c>
      <c r="J674" s="406" t="s">
        <v>314</v>
      </c>
      <c r="K674" s="406"/>
      <c r="L674" s="406"/>
      <c r="M674" s="406"/>
      <c r="N674" s="406"/>
      <c r="O674" s="406">
        <v>0</v>
      </c>
      <c r="P674" s="406">
        <v>0</v>
      </c>
      <c r="Q674" s="463">
        <v>5</v>
      </c>
      <c r="R674" s="464" t="s">
        <v>151</v>
      </c>
      <c r="S674" s="464" t="s">
        <v>138</v>
      </c>
      <c r="T674" s="464">
        <v>0</v>
      </c>
      <c r="U674" s="464">
        <v>0</v>
      </c>
      <c r="V674" s="464" t="s">
        <v>152</v>
      </c>
    </row>
    <row r="675" spans="1:22" x14ac:dyDescent="0.2">
      <c r="A675" s="406" t="s">
        <v>258</v>
      </c>
      <c r="B675" s="406" t="s">
        <v>259</v>
      </c>
      <c r="C675" s="406" t="s">
        <v>123</v>
      </c>
      <c r="D675" s="406" t="s">
        <v>303</v>
      </c>
      <c r="E675" s="406" t="s">
        <v>388</v>
      </c>
      <c r="F675" s="406">
        <v>5</v>
      </c>
      <c r="G675" s="406" t="s">
        <v>230</v>
      </c>
      <c r="H675" s="406" t="s">
        <v>151</v>
      </c>
      <c r="I675" s="406" t="s">
        <v>246</v>
      </c>
      <c r="J675" s="406" t="s">
        <v>307</v>
      </c>
      <c r="K675" s="406"/>
      <c r="L675" s="406"/>
      <c r="M675" s="406"/>
      <c r="N675" s="406"/>
      <c r="O675" s="406">
        <v>0</v>
      </c>
      <c r="P675" s="406">
        <v>0</v>
      </c>
      <c r="Q675" s="463">
        <v>5</v>
      </c>
      <c r="R675" s="464" t="s">
        <v>151</v>
      </c>
      <c r="S675" s="464" t="s">
        <v>139</v>
      </c>
      <c r="T675" s="464">
        <v>0</v>
      </c>
      <c r="U675" s="464">
        <v>0</v>
      </c>
      <c r="V675" s="464" t="s">
        <v>152</v>
      </c>
    </row>
    <row r="676" spans="1:22" x14ac:dyDescent="0.2">
      <c r="A676" s="406" t="s">
        <v>258</v>
      </c>
      <c r="B676" s="406" t="s">
        <v>259</v>
      </c>
      <c r="C676" s="406" t="s">
        <v>123</v>
      </c>
      <c r="D676" s="406" t="s">
        <v>304</v>
      </c>
      <c r="E676" s="406" t="s">
        <v>388</v>
      </c>
      <c r="F676" s="406">
        <v>5</v>
      </c>
      <c r="G676" s="406" t="s">
        <v>230</v>
      </c>
      <c r="H676" s="406" t="s">
        <v>151</v>
      </c>
      <c r="I676" s="406" t="s">
        <v>246</v>
      </c>
      <c r="J676" s="406" t="s">
        <v>314</v>
      </c>
      <c r="K676" s="406"/>
      <c r="L676" s="406"/>
      <c r="M676" s="406"/>
      <c r="N676" s="406"/>
      <c r="O676" s="406">
        <v>0</v>
      </c>
      <c r="P676" s="406">
        <v>0</v>
      </c>
      <c r="Q676" s="463">
        <v>5</v>
      </c>
      <c r="R676" s="464" t="s">
        <v>151</v>
      </c>
      <c r="S676" s="464" t="s">
        <v>140</v>
      </c>
      <c r="T676" s="464">
        <v>0</v>
      </c>
      <c r="U676" s="464">
        <v>0</v>
      </c>
      <c r="V676" s="464" t="s">
        <v>152</v>
      </c>
    </row>
    <row r="677" spans="1:22" x14ac:dyDescent="0.2">
      <c r="A677" s="406" t="s">
        <v>258</v>
      </c>
      <c r="B677" s="406" t="s">
        <v>259</v>
      </c>
      <c r="C677" s="406" t="s">
        <v>123</v>
      </c>
      <c r="D677" s="406" t="s">
        <v>304</v>
      </c>
      <c r="E677" s="406" t="s">
        <v>388</v>
      </c>
      <c r="F677" s="406">
        <v>5</v>
      </c>
      <c r="G677" s="406" t="s">
        <v>230</v>
      </c>
      <c r="H677" s="406" t="s">
        <v>151</v>
      </c>
      <c r="I677" s="406" t="s">
        <v>246</v>
      </c>
      <c r="J677" s="406" t="s">
        <v>307</v>
      </c>
      <c r="K677" s="406"/>
      <c r="L677" s="406"/>
      <c r="M677" s="406"/>
      <c r="N677" s="406"/>
      <c r="O677" s="406">
        <v>0</v>
      </c>
      <c r="P677" s="406">
        <v>0</v>
      </c>
      <c r="Q677" s="463">
        <v>5</v>
      </c>
      <c r="R677" s="464" t="s">
        <v>151</v>
      </c>
      <c r="S677" s="464" t="s">
        <v>141</v>
      </c>
      <c r="T677" s="464">
        <v>0</v>
      </c>
      <c r="U677" s="464">
        <v>0</v>
      </c>
      <c r="V677" s="464" t="s">
        <v>152</v>
      </c>
    </row>
    <row r="678" spans="1:22" x14ac:dyDescent="0.2">
      <c r="A678" s="406" t="s">
        <v>258</v>
      </c>
      <c r="B678" s="406" t="s">
        <v>259</v>
      </c>
      <c r="C678" s="406" t="s">
        <v>123</v>
      </c>
      <c r="D678" s="406" t="s">
        <v>73</v>
      </c>
      <c r="E678" s="406" t="s">
        <v>388</v>
      </c>
      <c r="F678" s="406">
        <v>6</v>
      </c>
      <c r="G678" s="406" t="s">
        <v>230</v>
      </c>
      <c r="H678" s="406" t="s">
        <v>153</v>
      </c>
      <c r="I678" s="406" t="s">
        <v>246</v>
      </c>
      <c r="J678" s="406" t="s">
        <v>314</v>
      </c>
      <c r="K678" s="406"/>
      <c r="L678" s="406"/>
      <c r="M678" s="406"/>
      <c r="N678" s="406"/>
      <c r="O678" s="406">
        <v>0</v>
      </c>
      <c r="P678" s="406">
        <v>0.4</v>
      </c>
      <c r="Q678" s="463">
        <v>6</v>
      </c>
      <c r="R678" s="464" t="s">
        <v>153</v>
      </c>
      <c r="S678" s="464" t="s">
        <v>132</v>
      </c>
      <c r="T678" s="464">
        <v>0</v>
      </c>
      <c r="U678" s="464">
        <v>0.4</v>
      </c>
      <c r="V678" s="464" t="s">
        <v>154</v>
      </c>
    </row>
    <row r="679" spans="1:22" x14ac:dyDescent="0.2">
      <c r="A679" s="406" t="s">
        <v>258</v>
      </c>
      <c r="B679" s="406" t="s">
        <v>259</v>
      </c>
      <c r="C679" s="406" t="s">
        <v>123</v>
      </c>
      <c r="D679" s="406" t="s">
        <v>73</v>
      </c>
      <c r="E679" s="406" t="s">
        <v>388</v>
      </c>
      <c r="F679" s="406">
        <v>6</v>
      </c>
      <c r="G679" s="406" t="s">
        <v>230</v>
      </c>
      <c r="H679" s="406" t="s">
        <v>153</v>
      </c>
      <c r="I679" s="406" t="s">
        <v>246</v>
      </c>
      <c r="J679" s="406" t="s">
        <v>307</v>
      </c>
      <c r="K679" s="406"/>
      <c r="L679" s="406"/>
      <c r="M679" s="406"/>
      <c r="N679" s="406"/>
      <c r="O679" s="406">
        <v>0</v>
      </c>
      <c r="P679" s="406">
        <v>0</v>
      </c>
      <c r="Q679" s="463">
        <v>6</v>
      </c>
      <c r="R679" s="464" t="s">
        <v>153</v>
      </c>
      <c r="S679" s="464" t="s">
        <v>133</v>
      </c>
      <c r="T679" s="464">
        <v>0</v>
      </c>
      <c r="U679" s="464">
        <v>0</v>
      </c>
      <c r="V679" s="464" t="s">
        <v>154</v>
      </c>
    </row>
    <row r="680" spans="1:22" x14ac:dyDescent="0.2">
      <c r="A680" s="406" t="s">
        <v>258</v>
      </c>
      <c r="B680" s="406" t="s">
        <v>259</v>
      </c>
      <c r="C680" s="406" t="s">
        <v>123</v>
      </c>
      <c r="D680" s="406" t="s">
        <v>301</v>
      </c>
      <c r="E680" s="406" t="s">
        <v>388</v>
      </c>
      <c r="F680" s="406">
        <v>6</v>
      </c>
      <c r="G680" s="406" t="s">
        <v>230</v>
      </c>
      <c r="H680" s="406" t="s">
        <v>153</v>
      </c>
      <c r="I680" s="406" t="s">
        <v>246</v>
      </c>
      <c r="J680" s="406" t="s">
        <v>314</v>
      </c>
      <c r="K680" s="406"/>
      <c r="L680" s="406"/>
      <c r="M680" s="406"/>
      <c r="N680" s="406"/>
      <c r="O680" s="406">
        <v>0</v>
      </c>
      <c r="P680" s="406">
        <v>0</v>
      </c>
      <c r="Q680" s="463">
        <v>6</v>
      </c>
      <c r="R680" s="464" t="s">
        <v>153</v>
      </c>
      <c r="S680" s="464" t="s">
        <v>134</v>
      </c>
      <c r="T680" s="464">
        <v>0</v>
      </c>
      <c r="U680" s="464">
        <v>0</v>
      </c>
      <c r="V680" s="464" t="s">
        <v>154</v>
      </c>
    </row>
    <row r="681" spans="1:22" x14ac:dyDescent="0.2">
      <c r="A681" s="406" t="s">
        <v>258</v>
      </c>
      <c r="B681" s="406" t="s">
        <v>259</v>
      </c>
      <c r="C681" s="406" t="s">
        <v>123</v>
      </c>
      <c r="D681" s="406" t="s">
        <v>301</v>
      </c>
      <c r="E681" s="406" t="s">
        <v>388</v>
      </c>
      <c r="F681" s="406">
        <v>6</v>
      </c>
      <c r="G681" s="406" t="s">
        <v>230</v>
      </c>
      <c r="H681" s="406" t="s">
        <v>153</v>
      </c>
      <c r="I681" s="406" t="s">
        <v>246</v>
      </c>
      <c r="J681" s="406" t="s">
        <v>307</v>
      </c>
      <c r="K681" s="406"/>
      <c r="L681" s="406"/>
      <c r="M681" s="406"/>
      <c r="N681" s="406"/>
      <c r="O681" s="406">
        <v>0</v>
      </c>
      <c r="P681" s="406">
        <v>0</v>
      </c>
      <c r="Q681" s="463">
        <v>6</v>
      </c>
      <c r="R681" s="464" t="s">
        <v>153</v>
      </c>
      <c r="S681" s="464" t="s">
        <v>135</v>
      </c>
      <c r="T681" s="464">
        <v>0</v>
      </c>
      <c r="U681" s="464">
        <v>0</v>
      </c>
      <c r="V681" s="464" t="s">
        <v>154</v>
      </c>
    </row>
    <row r="682" spans="1:22" x14ac:dyDescent="0.2">
      <c r="A682" s="406" t="s">
        <v>258</v>
      </c>
      <c r="B682" s="406" t="s">
        <v>259</v>
      </c>
      <c r="C682" s="406" t="s">
        <v>123</v>
      </c>
      <c r="D682" s="406" t="s">
        <v>302</v>
      </c>
      <c r="E682" s="406" t="s">
        <v>388</v>
      </c>
      <c r="F682" s="406">
        <v>6</v>
      </c>
      <c r="G682" s="406" t="s">
        <v>230</v>
      </c>
      <c r="H682" s="406" t="s">
        <v>153</v>
      </c>
      <c r="I682" s="406" t="s">
        <v>246</v>
      </c>
      <c r="J682" s="406" t="s">
        <v>314</v>
      </c>
      <c r="K682" s="406"/>
      <c r="L682" s="406"/>
      <c r="M682" s="406"/>
      <c r="N682" s="406"/>
      <c r="O682" s="406">
        <v>0</v>
      </c>
      <c r="P682" s="406">
        <v>0</v>
      </c>
      <c r="Q682" s="463">
        <v>6</v>
      </c>
      <c r="R682" s="464" t="s">
        <v>153</v>
      </c>
      <c r="S682" s="464" t="s">
        <v>136</v>
      </c>
      <c r="T682" s="464">
        <v>0</v>
      </c>
      <c r="U682" s="464">
        <v>0</v>
      </c>
      <c r="V682" s="464" t="s">
        <v>154</v>
      </c>
    </row>
    <row r="683" spans="1:22" x14ac:dyDescent="0.2">
      <c r="A683" s="406" t="s">
        <v>258</v>
      </c>
      <c r="B683" s="406" t="s">
        <v>259</v>
      </c>
      <c r="C683" s="406" t="s">
        <v>123</v>
      </c>
      <c r="D683" s="406" t="s">
        <v>302</v>
      </c>
      <c r="E683" s="406" t="s">
        <v>388</v>
      </c>
      <c r="F683" s="406">
        <v>6</v>
      </c>
      <c r="G683" s="406" t="s">
        <v>230</v>
      </c>
      <c r="H683" s="406" t="s">
        <v>153</v>
      </c>
      <c r="I683" s="406" t="s">
        <v>246</v>
      </c>
      <c r="J683" s="406" t="s">
        <v>307</v>
      </c>
      <c r="K683" s="406"/>
      <c r="L683" s="406"/>
      <c r="M683" s="406"/>
      <c r="N683" s="406"/>
      <c r="O683" s="406">
        <v>0</v>
      </c>
      <c r="P683" s="406">
        <v>0</v>
      </c>
      <c r="Q683" s="463">
        <v>6</v>
      </c>
      <c r="R683" s="464" t="s">
        <v>153</v>
      </c>
      <c r="S683" s="464" t="s">
        <v>137</v>
      </c>
      <c r="T683" s="464">
        <v>0</v>
      </c>
      <c r="U683" s="464">
        <v>0</v>
      </c>
      <c r="V683" s="464" t="s">
        <v>154</v>
      </c>
    </row>
    <row r="684" spans="1:22" x14ac:dyDescent="0.2">
      <c r="A684" s="406" t="s">
        <v>258</v>
      </c>
      <c r="B684" s="406" t="s">
        <v>259</v>
      </c>
      <c r="C684" s="406" t="s">
        <v>123</v>
      </c>
      <c r="D684" s="406" t="s">
        <v>303</v>
      </c>
      <c r="E684" s="406" t="s">
        <v>388</v>
      </c>
      <c r="F684" s="406">
        <v>6</v>
      </c>
      <c r="G684" s="406" t="s">
        <v>230</v>
      </c>
      <c r="H684" s="406" t="s">
        <v>153</v>
      </c>
      <c r="I684" s="406" t="s">
        <v>246</v>
      </c>
      <c r="J684" s="406" t="s">
        <v>314</v>
      </c>
      <c r="K684" s="406"/>
      <c r="L684" s="406"/>
      <c r="M684" s="406"/>
      <c r="N684" s="406"/>
      <c r="O684" s="406">
        <v>0</v>
      </c>
      <c r="P684" s="406">
        <v>0</v>
      </c>
      <c r="Q684" s="463">
        <v>6</v>
      </c>
      <c r="R684" s="464" t="s">
        <v>153</v>
      </c>
      <c r="S684" s="464" t="s">
        <v>138</v>
      </c>
      <c r="T684" s="464">
        <v>0</v>
      </c>
      <c r="U684" s="464">
        <v>0</v>
      </c>
      <c r="V684" s="464" t="s">
        <v>154</v>
      </c>
    </row>
    <row r="685" spans="1:22" x14ac:dyDescent="0.2">
      <c r="A685" s="406" t="s">
        <v>258</v>
      </c>
      <c r="B685" s="406" t="s">
        <v>259</v>
      </c>
      <c r="C685" s="406" t="s">
        <v>123</v>
      </c>
      <c r="D685" s="406" t="s">
        <v>303</v>
      </c>
      <c r="E685" s="406" t="s">
        <v>388</v>
      </c>
      <c r="F685" s="406">
        <v>6</v>
      </c>
      <c r="G685" s="406" t="s">
        <v>230</v>
      </c>
      <c r="H685" s="406" t="s">
        <v>153</v>
      </c>
      <c r="I685" s="406" t="s">
        <v>246</v>
      </c>
      <c r="J685" s="406" t="s">
        <v>307</v>
      </c>
      <c r="K685" s="406"/>
      <c r="L685" s="406"/>
      <c r="M685" s="406"/>
      <c r="N685" s="406"/>
      <c r="O685" s="406">
        <v>0</v>
      </c>
      <c r="P685" s="406">
        <v>0</v>
      </c>
      <c r="Q685" s="463">
        <v>6</v>
      </c>
      <c r="R685" s="464" t="s">
        <v>153</v>
      </c>
      <c r="S685" s="464" t="s">
        <v>139</v>
      </c>
      <c r="T685" s="464">
        <v>0</v>
      </c>
      <c r="U685" s="464">
        <v>0</v>
      </c>
      <c r="V685" s="464" t="s">
        <v>154</v>
      </c>
    </row>
    <row r="686" spans="1:22" x14ac:dyDescent="0.2">
      <c r="A686" s="406" t="s">
        <v>258</v>
      </c>
      <c r="B686" s="406" t="s">
        <v>259</v>
      </c>
      <c r="C686" s="406" t="s">
        <v>123</v>
      </c>
      <c r="D686" s="406" t="s">
        <v>304</v>
      </c>
      <c r="E686" s="406" t="s">
        <v>388</v>
      </c>
      <c r="F686" s="406">
        <v>6</v>
      </c>
      <c r="G686" s="406" t="s">
        <v>230</v>
      </c>
      <c r="H686" s="406" t="s">
        <v>153</v>
      </c>
      <c r="I686" s="406" t="s">
        <v>246</v>
      </c>
      <c r="J686" s="406" t="s">
        <v>314</v>
      </c>
      <c r="K686" s="406"/>
      <c r="L686" s="406"/>
      <c r="M686" s="406"/>
      <c r="N686" s="406"/>
      <c r="O686" s="406">
        <v>0</v>
      </c>
      <c r="P686" s="406">
        <v>0</v>
      </c>
      <c r="Q686" s="463">
        <v>6</v>
      </c>
      <c r="R686" s="464" t="s">
        <v>153</v>
      </c>
      <c r="S686" s="464" t="s">
        <v>140</v>
      </c>
      <c r="T686" s="464">
        <v>0</v>
      </c>
      <c r="U686" s="464">
        <v>0</v>
      </c>
      <c r="V686" s="464" t="s">
        <v>154</v>
      </c>
    </row>
    <row r="687" spans="1:22" x14ac:dyDescent="0.2">
      <c r="A687" s="406" t="s">
        <v>258</v>
      </c>
      <c r="B687" s="406" t="s">
        <v>259</v>
      </c>
      <c r="C687" s="406" t="s">
        <v>123</v>
      </c>
      <c r="D687" s="406" t="s">
        <v>304</v>
      </c>
      <c r="E687" s="406" t="s">
        <v>388</v>
      </c>
      <c r="F687" s="406">
        <v>6</v>
      </c>
      <c r="G687" s="406" t="s">
        <v>230</v>
      </c>
      <c r="H687" s="406" t="s">
        <v>153</v>
      </c>
      <c r="I687" s="406" t="s">
        <v>246</v>
      </c>
      <c r="J687" s="406" t="s">
        <v>307</v>
      </c>
      <c r="K687" s="406"/>
      <c r="L687" s="406"/>
      <c r="M687" s="406"/>
      <c r="N687" s="406"/>
      <c r="O687" s="406">
        <v>0</v>
      </c>
      <c r="P687" s="406">
        <v>0</v>
      </c>
      <c r="Q687" s="463">
        <v>6</v>
      </c>
      <c r="R687" s="464" t="s">
        <v>153</v>
      </c>
      <c r="S687" s="464" t="s">
        <v>141</v>
      </c>
      <c r="T687" s="464">
        <v>0</v>
      </c>
      <c r="U687" s="464">
        <v>0</v>
      </c>
      <c r="V687" s="464" t="s">
        <v>154</v>
      </c>
    </row>
    <row r="688" spans="1:22" x14ac:dyDescent="0.2">
      <c r="A688" s="406" t="s">
        <v>258</v>
      </c>
      <c r="B688" s="406" t="s">
        <v>259</v>
      </c>
      <c r="C688" s="406" t="s">
        <v>123</v>
      </c>
      <c r="D688" s="406" t="s">
        <v>73</v>
      </c>
      <c r="E688" s="406" t="s">
        <v>388</v>
      </c>
      <c r="F688" s="406">
        <v>7</v>
      </c>
      <c r="G688" s="406" t="s">
        <v>230</v>
      </c>
      <c r="H688" s="406" t="s">
        <v>84</v>
      </c>
      <c r="I688" s="406" t="s">
        <v>246</v>
      </c>
      <c r="J688" s="406" t="s">
        <v>314</v>
      </c>
      <c r="K688" s="406"/>
      <c r="L688" s="406"/>
      <c r="M688" s="406"/>
      <c r="N688" s="406"/>
      <c r="O688" s="406">
        <v>0</v>
      </c>
      <c r="P688" s="406">
        <v>0.25</v>
      </c>
      <c r="Q688" s="463">
        <v>7</v>
      </c>
      <c r="R688" s="464" t="s">
        <v>84</v>
      </c>
      <c r="S688" s="464" t="s">
        <v>132</v>
      </c>
      <c r="T688" s="464">
        <v>0</v>
      </c>
      <c r="U688" s="464">
        <v>0.25</v>
      </c>
      <c r="V688" s="464" t="s">
        <v>155</v>
      </c>
    </row>
    <row r="689" spans="1:22" x14ac:dyDescent="0.2">
      <c r="A689" s="406" t="s">
        <v>258</v>
      </c>
      <c r="B689" s="406" t="s">
        <v>259</v>
      </c>
      <c r="C689" s="406" t="s">
        <v>123</v>
      </c>
      <c r="D689" s="406" t="s">
        <v>73</v>
      </c>
      <c r="E689" s="406" t="s">
        <v>388</v>
      </c>
      <c r="F689" s="406">
        <v>7</v>
      </c>
      <c r="G689" s="406" t="s">
        <v>230</v>
      </c>
      <c r="H689" s="406" t="s">
        <v>84</v>
      </c>
      <c r="I689" s="406" t="s">
        <v>246</v>
      </c>
      <c r="J689" s="406" t="s">
        <v>307</v>
      </c>
      <c r="K689" s="406"/>
      <c r="L689" s="406"/>
      <c r="M689" s="406"/>
      <c r="N689" s="406"/>
      <c r="O689" s="406">
        <v>0</v>
      </c>
      <c r="P689" s="406">
        <v>0</v>
      </c>
      <c r="Q689" s="463">
        <v>7</v>
      </c>
      <c r="R689" s="464" t="s">
        <v>84</v>
      </c>
      <c r="S689" s="464" t="s">
        <v>133</v>
      </c>
      <c r="T689" s="464">
        <v>0</v>
      </c>
      <c r="U689" s="464">
        <v>0</v>
      </c>
      <c r="V689" s="464" t="s">
        <v>155</v>
      </c>
    </row>
    <row r="690" spans="1:22" x14ac:dyDescent="0.2">
      <c r="A690" s="406" t="s">
        <v>258</v>
      </c>
      <c r="B690" s="406" t="s">
        <v>259</v>
      </c>
      <c r="C690" s="406" t="s">
        <v>123</v>
      </c>
      <c r="D690" s="406" t="s">
        <v>301</v>
      </c>
      <c r="E690" s="406" t="s">
        <v>388</v>
      </c>
      <c r="F690" s="406">
        <v>7</v>
      </c>
      <c r="G690" s="406" t="s">
        <v>230</v>
      </c>
      <c r="H690" s="406" t="s">
        <v>84</v>
      </c>
      <c r="I690" s="406" t="s">
        <v>246</v>
      </c>
      <c r="J690" s="406" t="s">
        <v>314</v>
      </c>
      <c r="K690" s="406"/>
      <c r="L690" s="406"/>
      <c r="M690" s="406"/>
      <c r="N690" s="406"/>
      <c r="O690" s="406">
        <v>0</v>
      </c>
      <c r="P690" s="406">
        <v>0</v>
      </c>
      <c r="Q690" s="463">
        <v>7</v>
      </c>
      <c r="R690" s="464" t="s">
        <v>84</v>
      </c>
      <c r="S690" s="464" t="s">
        <v>134</v>
      </c>
      <c r="T690" s="464">
        <v>0</v>
      </c>
      <c r="U690" s="464">
        <v>0</v>
      </c>
      <c r="V690" s="464" t="s">
        <v>155</v>
      </c>
    </row>
    <row r="691" spans="1:22" x14ac:dyDescent="0.2">
      <c r="A691" s="406" t="s">
        <v>258</v>
      </c>
      <c r="B691" s="406" t="s">
        <v>259</v>
      </c>
      <c r="C691" s="406" t="s">
        <v>123</v>
      </c>
      <c r="D691" s="406" t="s">
        <v>301</v>
      </c>
      <c r="E691" s="406" t="s">
        <v>388</v>
      </c>
      <c r="F691" s="406">
        <v>7</v>
      </c>
      <c r="G691" s="406" t="s">
        <v>230</v>
      </c>
      <c r="H691" s="406" t="s">
        <v>84</v>
      </c>
      <c r="I691" s="406" t="s">
        <v>246</v>
      </c>
      <c r="J691" s="406" t="s">
        <v>307</v>
      </c>
      <c r="K691" s="406"/>
      <c r="L691" s="406"/>
      <c r="M691" s="406"/>
      <c r="N691" s="406"/>
      <c r="O691" s="406">
        <v>0</v>
      </c>
      <c r="P691" s="406">
        <v>0</v>
      </c>
      <c r="Q691" s="463">
        <v>7</v>
      </c>
      <c r="R691" s="464" t="s">
        <v>84</v>
      </c>
      <c r="S691" s="464" t="s">
        <v>135</v>
      </c>
      <c r="T691" s="464">
        <v>0</v>
      </c>
      <c r="U691" s="464">
        <v>0</v>
      </c>
      <c r="V691" s="464" t="s">
        <v>155</v>
      </c>
    </row>
    <row r="692" spans="1:22" x14ac:dyDescent="0.2">
      <c r="A692" s="406" t="s">
        <v>258</v>
      </c>
      <c r="B692" s="406" t="s">
        <v>259</v>
      </c>
      <c r="C692" s="406" t="s">
        <v>123</v>
      </c>
      <c r="D692" s="406" t="s">
        <v>302</v>
      </c>
      <c r="E692" s="406" t="s">
        <v>388</v>
      </c>
      <c r="F692" s="406">
        <v>7</v>
      </c>
      <c r="G692" s="406" t="s">
        <v>230</v>
      </c>
      <c r="H692" s="406" t="s">
        <v>84</v>
      </c>
      <c r="I692" s="406" t="s">
        <v>246</v>
      </c>
      <c r="J692" s="406" t="s">
        <v>314</v>
      </c>
      <c r="K692" s="406"/>
      <c r="L692" s="406"/>
      <c r="M692" s="406"/>
      <c r="N692" s="406"/>
      <c r="O692" s="406">
        <v>0</v>
      </c>
      <c r="P692" s="406">
        <v>0</v>
      </c>
      <c r="Q692" s="463">
        <v>7</v>
      </c>
      <c r="R692" s="464" t="s">
        <v>84</v>
      </c>
      <c r="S692" s="464" t="s">
        <v>136</v>
      </c>
      <c r="T692" s="464">
        <v>0</v>
      </c>
      <c r="U692" s="464">
        <v>0</v>
      </c>
      <c r="V692" s="464" t="s">
        <v>155</v>
      </c>
    </row>
    <row r="693" spans="1:22" x14ac:dyDescent="0.2">
      <c r="A693" s="406" t="s">
        <v>258</v>
      </c>
      <c r="B693" s="406" t="s">
        <v>259</v>
      </c>
      <c r="C693" s="406" t="s">
        <v>123</v>
      </c>
      <c r="D693" s="406" t="s">
        <v>302</v>
      </c>
      <c r="E693" s="406" t="s">
        <v>388</v>
      </c>
      <c r="F693" s="406">
        <v>7</v>
      </c>
      <c r="G693" s="406" t="s">
        <v>230</v>
      </c>
      <c r="H693" s="406" t="s">
        <v>84</v>
      </c>
      <c r="I693" s="406" t="s">
        <v>246</v>
      </c>
      <c r="J693" s="406" t="s">
        <v>307</v>
      </c>
      <c r="K693" s="406"/>
      <c r="L693" s="406"/>
      <c r="M693" s="406"/>
      <c r="N693" s="406"/>
      <c r="O693" s="406">
        <v>0</v>
      </c>
      <c r="P693" s="406">
        <v>0</v>
      </c>
      <c r="Q693" s="463">
        <v>7</v>
      </c>
      <c r="R693" s="464" t="s">
        <v>84</v>
      </c>
      <c r="S693" s="464" t="s">
        <v>137</v>
      </c>
      <c r="T693" s="464">
        <v>0</v>
      </c>
      <c r="U693" s="464">
        <v>0</v>
      </c>
      <c r="V693" s="464" t="s">
        <v>155</v>
      </c>
    </row>
    <row r="694" spans="1:22" x14ac:dyDescent="0.2">
      <c r="A694" s="406" t="s">
        <v>258</v>
      </c>
      <c r="B694" s="406" t="s">
        <v>259</v>
      </c>
      <c r="C694" s="406" t="s">
        <v>123</v>
      </c>
      <c r="D694" s="406" t="s">
        <v>303</v>
      </c>
      <c r="E694" s="406" t="s">
        <v>388</v>
      </c>
      <c r="F694" s="406">
        <v>7</v>
      </c>
      <c r="G694" s="406" t="s">
        <v>230</v>
      </c>
      <c r="H694" s="406" t="s">
        <v>84</v>
      </c>
      <c r="I694" s="406" t="s">
        <v>246</v>
      </c>
      <c r="J694" s="406" t="s">
        <v>314</v>
      </c>
      <c r="K694" s="406"/>
      <c r="L694" s="406"/>
      <c r="M694" s="406"/>
      <c r="N694" s="406"/>
      <c r="O694" s="406">
        <v>0</v>
      </c>
      <c r="P694" s="406">
        <v>0</v>
      </c>
      <c r="Q694" s="463">
        <v>7</v>
      </c>
      <c r="R694" s="464" t="s">
        <v>84</v>
      </c>
      <c r="S694" s="464" t="s">
        <v>138</v>
      </c>
      <c r="T694" s="464">
        <v>0</v>
      </c>
      <c r="U694" s="464">
        <v>0</v>
      </c>
      <c r="V694" s="464" t="s">
        <v>155</v>
      </c>
    </row>
    <row r="695" spans="1:22" x14ac:dyDescent="0.2">
      <c r="A695" s="406" t="s">
        <v>258</v>
      </c>
      <c r="B695" s="406" t="s">
        <v>259</v>
      </c>
      <c r="C695" s="406" t="s">
        <v>123</v>
      </c>
      <c r="D695" s="406" t="s">
        <v>303</v>
      </c>
      <c r="E695" s="406" t="s">
        <v>388</v>
      </c>
      <c r="F695" s="406">
        <v>7</v>
      </c>
      <c r="G695" s="406" t="s">
        <v>230</v>
      </c>
      <c r="H695" s="406" t="s">
        <v>84</v>
      </c>
      <c r="I695" s="406" t="s">
        <v>246</v>
      </c>
      <c r="J695" s="406" t="s">
        <v>307</v>
      </c>
      <c r="K695" s="406"/>
      <c r="L695" s="406"/>
      <c r="M695" s="406"/>
      <c r="N695" s="406"/>
      <c r="O695" s="406">
        <v>0</v>
      </c>
      <c r="P695" s="406">
        <v>0</v>
      </c>
      <c r="Q695" s="463">
        <v>7</v>
      </c>
      <c r="R695" s="464" t="s">
        <v>84</v>
      </c>
      <c r="S695" s="464" t="s">
        <v>139</v>
      </c>
      <c r="T695" s="464">
        <v>0</v>
      </c>
      <c r="U695" s="464">
        <v>0</v>
      </c>
      <c r="V695" s="464" t="s">
        <v>155</v>
      </c>
    </row>
    <row r="696" spans="1:22" x14ac:dyDescent="0.2">
      <c r="A696" s="406" t="s">
        <v>258</v>
      </c>
      <c r="B696" s="406" t="s">
        <v>259</v>
      </c>
      <c r="C696" s="406" t="s">
        <v>123</v>
      </c>
      <c r="D696" s="406" t="s">
        <v>304</v>
      </c>
      <c r="E696" s="406" t="s">
        <v>388</v>
      </c>
      <c r="F696" s="406">
        <v>7</v>
      </c>
      <c r="G696" s="406" t="s">
        <v>230</v>
      </c>
      <c r="H696" s="406" t="s">
        <v>84</v>
      </c>
      <c r="I696" s="406" t="s">
        <v>246</v>
      </c>
      <c r="J696" s="406" t="s">
        <v>314</v>
      </c>
      <c r="K696" s="406"/>
      <c r="L696" s="406"/>
      <c r="M696" s="406"/>
      <c r="N696" s="406"/>
      <c r="O696" s="406">
        <v>0</v>
      </c>
      <c r="P696" s="406">
        <v>0</v>
      </c>
      <c r="Q696" s="463">
        <v>7</v>
      </c>
      <c r="R696" s="464" t="s">
        <v>84</v>
      </c>
      <c r="S696" s="464" t="s">
        <v>140</v>
      </c>
      <c r="T696" s="464">
        <v>0</v>
      </c>
      <c r="U696" s="464">
        <v>0</v>
      </c>
      <c r="V696" s="464" t="s">
        <v>155</v>
      </c>
    </row>
    <row r="697" spans="1:22" x14ac:dyDescent="0.2">
      <c r="A697" s="406" t="s">
        <v>258</v>
      </c>
      <c r="B697" s="406" t="s">
        <v>259</v>
      </c>
      <c r="C697" s="406" t="s">
        <v>123</v>
      </c>
      <c r="D697" s="406" t="s">
        <v>304</v>
      </c>
      <c r="E697" s="406" t="s">
        <v>388</v>
      </c>
      <c r="F697" s="406">
        <v>7</v>
      </c>
      <c r="G697" s="406" t="s">
        <v>230</v>
      </c>
      <c r="H697" s="406" t="s">
        <v>84</v>
      </c>
      <c r="I697" s="406" t="s">
        <v>246</v>
      </c>
      <c r="J697" s="406" t="s">
        <v>307</v>
      </c>
      <c r="K697" s="406"/>
      <c r="L697" s="406"/>
      <c r="M697" s="406"/>
      <c r="N697" s="406"/>
      <c r="O697" s="406">
        <v>0</v>
      </c>
      <c r="P697" s="406">
        <v>0</v>
      </c>
      <c r="Q697" s="463">
        <v>7</v>
      </c>
      <c r="R697" s="464" t="s">
        <v>84</v>
      </c>
      <c r="S697" s="464" t="s">
        <v>141</v>
      </c>
      <c r="T697" s="464">
        <v>0</v>
      </c>
      <c r="U697" s="464">
        <v>0</v>
      </c>
      <c r="V697" s="464" t="s">
        <v>155</v>
      </c>
    </row>
    <row r="698" spans="1:22" x14ac:dyDescent="0.2">
      <c r="A698" s="406" t="s">
        <v>258</v>
      </c>
      <c r="B698" s="406" t="s">
        <v>259</v>
      </c>
      <c r="C698" s="406" t="s">
        <v>123</v>
      </c>
      <c r="D698" s="406" t="s">
        <v>73</v>
      </c>
      <c r="E698" s="406" t="s">
        <v>388</v>
      </c>
      <c r="F698" s="406">
        <v>8</v>
      </c>
      <c r="G698" s="406" t="s">
        <v>230</v>
      </c>
      <c r="H698" s="406" t="s">
        <v>156</v>
      </c>
      <c r="I698" s="406" t="s">
        <v>246</v>
      </c>
      <c r="J698" s="406" t="s">
        <v>314</v>
      </c>
      <c r="K698" s="406"/>
      <c r="L698" s="406"/>
      <c r="M698" s="406"/>
      <c r="N698" s="406"/>
      <c r="O698" s="406">
        <v>0</v>
      </c>
      <c r="P698" s="406">
        <v>0.6</v>
      </c>
      <c r="Q698" s="463">
        <v>8</v>
      </c>
      <c r="R698" s="464" t="s">
        <v>156</v>
      </c>
      <c r="S698" s="464" t="s">
        <v>132</v>
      </c>
      <c r="T698" s="464">
        <v>0</v>
      </c>
      <c r="U698" s="464">
        <v>0.6</v>
      </c>
      <c r="V698" s="464" t="s">
        <v>157</v>
      </c>
    </row>
    <row r="699" spans="1:22" x14ac:dyDescent="0.2">
      <c r="A699" s="406" t="s">
        <v>258</v>
      </c>
      <c r="B699" s="406" t="s">
        <v>259</v>
      </c>
      <c r="C699" s="406" t="s">
        <v>123</v>
      </c>
      <c r="D699" s="406" t="s">
        <v>73</v>
      </c>
      <c r="E699" s="406" t="s">
        <v>388</v>
      </c>
      <c r="F699" s="406">
        <v>8</v>
      </c>
      <c r="G699" s="406" t="s">
        <v>230</v>
      </c>
      <c r="H699" s="406" t="s">
        <v>156</v>
      </c>
      <c r="I699" s="406" t="s">
        <v>246</v>
      </c>
      <c r="J699" s="406" t="s">
        <v>307</v>
      </c>
      <c r="K699" s="406"/>
      <c r="L699" s="406"/>
      <c r="M699" s="406"/>
      <c r="N699" s="406"/>
      <c r="O699" s="406">
        <v>0</v>
      </c>
      <c r="P699" s="406">
        <v>0</v>
      </c>
      <c r="Q699" s="463">
        <v>8</v>
      </c>
      <c r="R699" s="464" t="s">
        <v>156</v>
      </c>
      <c r="S699" s="464" t="s">
        <v>133</v>
      </c>
      <c r="T699" s="464">
        <v>0</v>
      </c>
      <c r="U699" s="464">
        <v>0</v>
      </c>
      <c r="V699" s="464" t="s">
        <v>157</v>
      </c>
    </row>
    <row r="700" spans="1:22" x14ac:dyDescent="0.2">
      <c r="A700" s="406" t="s">
        <v>258</v>
      </c>
      <c r="B700" s="406" t="s">
        <v>259</v>
      </c>
      <c r="C700" s="406" t="s">
        <v>123</v>
      </c>
      <c r="D700" s="406" t="s">
        <v>301</v>
      </c>
      <c r="E700" s="406" t="s">
        <v>388</v>
      </c>
      <c r="F700" s="406">
        <v>8</v>
      </c>
      <c r="G700" s="406" t="s">
        <v>230</v>
      </c>
      <c r="H700" s="406" t="s">
        <v>156</v>
      </c>
      <c r="I700" s="406" t="s">
        <v>246</v>
      </c>
      <c r="J700" s="406" t="s">
        <v>314</v>
      </c>
      <c r="K700" s="406"/>
      <c r="L700" s="406"/>
      <c r="M700" s="406"/>
      <c r="N700" s="406"/>
      <c r="O700" s="406">
        <v>0</v>
      </c>
      <c r="P700" s="406">
        <v>0.3</v>
      </c>
      <c r="Q700" s="463">
        <v>8</v>
      </c>
      <c r="R700" s="464" t="s">
        <v>156</v>
      </c>
      <c r="S700" s="464" t="s">
        <v>134</v>
      </c>
      <c r="T700" s="464">
        <v>0</v>
      </c>
      <c r="U700" s="464">
        <v>0.3</v>
      </c>
      <c r="V700" s="464" t="s">
        <v>157</v>
      </c>
    </row>
    <row r="701" spans="1:22" x14ac:dyDescent="0.2">
      <c r="A701" s="406" t="s">
        <v>258</v>
      </c>
      <c r="B701" s="406" t="s">
        <v>259</v>
      </c>
      <c r="C701" s="406" t="s">
        <v>123</v>
      </c>
      <c r="D701" s="406" t="s">
        <v>301</v>
      </c>
      <c r="E701" s="406" t="s">
        <v>388</v>
      </c>
      <c r="F701" s="406">
        <v>8</v>
      </c>
      <c r="G701" s="406" t="s">
        <v>230</v>
      </c>
      <c r="H701" s="406" t="s">
        <v>156</v>
      </c>
      <c r="I701" s="406" t="s">
        <v>246</v>
      </c>
      <c r="J701" s="406" t="s">
        <v>307</v>
      </c>
      <c r="K701" s="406"/>
      <c r="L701" s="406"/>
      <c r="M701" s="406"/>
      <c r="N701" s="406"/>
      <c r="O701" s="406">
        <v>0</v>
      </c>
      <c r="P701" s="406">
        <v>0</v>
      </c>
      <c r="Q701" s="463">
        <v>8</v>
      </c>
      <c r="R701" s="464" t="s">
        <v>156</v>
      </c>
      <c r="S701" s="464" t="s">
        <v>135</v>
      </c>
      <c r="T701" s="464">
        <v>0</v>
      </c>
      <c r="U701" s="464">
        <v>0</v>
      </c>
      <c r="V701" s="464" t="s">
        <v>157</v>
      </c>
    </row>
    <row r="702" spans="1:22" x14ac:dyDescent="0.2">
      <c r="A702" s="406" t="s">
        <v>258</v>
      </c>
      <c r="B702" s="406" t="s">
        <v>259</v>
      </c>
      <c r="C702" s="406" t="s">
        <v>123</v>
      </c>
      <c r="D702" s="406" t="s">
        <v>302</v>
      </c>
      <c r="E702" s="406" t="s">
        <v>388</v>
      </c>
      <c r="F702" s="406">
        <v>8</v>
      </c>
      <c r="G702" s="406" t="s">
        <v>230</v>
      </c>
      <c r="H702" s="406" t="s">
        <v>156</v>
      </c>
      <c r="I702" s="406" t="s">
        <v>246</v>
      </c>
      <c r="J702" s="406" t="s">
        <v>314</v>
      </c>
      <c r="K702" s="406"/>
      <c r="L702" s="406"/>
      <c r="M702" s="406"/>
      <c r="N702" s="406"/>
      <c r="O702" s="406">
        <v>0</v>
      </c>
      <c r="P702" s="406">
        <v>0.3</v>
      </c>
      <c r="Q702" s="463">
        <v>8</v>
      </c>
      <c r="R702" s="464" t="s">
        <v>156</v>
      </c>
      <c r="S702" s="464" t="s">
        <v>136</v>
      </c>
      <c r="T702" s="464">
        <v>0</v>
      </c>
      <c r="U702" s="464">
        <v>0.3</v>
      </c>
      <c r="V702" s="464" t="s">
        <v>157</v>
      </c>
    </row>
    <row r="703" spans="1:22" x14ac:dyDescent="0.2">
      <c r="A703" s="406" t="s">
        <v>258</v>
      </c>
      <c r="B703" s="406" t="s">
        <v>259</v>
      </c>
      <c r="C703" s="406" t="s">
        <v>123</v>
      </c>
      <c r="D703" s="406" t="s">
        <v>302</v>
      </c>
      <c r="E703" s="406" t="s">
        <v>388</v>
      </c>
      <c r="F703" s="406">
        <v>8</v>
      </c>
      <c r="G703" s="406" t="s">
        <v>230</v>
      </c>
      <c r="H703" s="406" t="s">
        <v>156</v>
      </c>
      <c r="I703" s="406" t="s">
        <v>246</v>
      </c>
      <c r="J703" s="406" t="s">
        <v>307</v>
      </c>
      <c r="K703" s="406"/>
      <c r="L703" s="406"/>
      <c r="M703" s="406"/>
      <c r="N703" s="406"/>
      <c r="O703" s="406">
        <v>0</v>
      </c>
      <c r="P703" s="406">
        <v>0</v>
      </c>
      <c r="Q703" s="463">
        <v>8</v>
      </c>
      <c r="R703" s="464" t="s">
        <v>156</v>
      </c>
      <c r="S703" s="464" t="s">
        <v>137</v>
      </c>
      <c r="T703" s="464">
        <v>0</v>
      </c>
      <c r="U703" s="464">
        <v>0</v>
      </c>
      <c r="V703" s="464" t="s">
        <v>157</v>
      </c>
    </row>
    <row r="704" spans="1:22" x14ac:dyDescent="0.2">
      <c r="A704" s="406" t="s">
        <v>258</v>
      </c>
      <c r="B704" s="406" t="s">
        <v>259</v>
      </c>
      <c r="C704" s="406" t="s">
        <v>123</v>
      </c>
      <c r="D704" s="406" t="s">
        <v>303</v>
      </c>
      <c r="E704" s="406" t="s">
        <v>388</v>
      </c>
      <c r="F704" s="406">
        <v>8</v>
      </c>
      <c r="G704" s="406" t="s">
        <v>230</v>
      </c>
      <c r="H704" s="406" t="s">
        <v>156</v>
      </c>
      <c r="I704" s="406" t="s">
        <v>246</v>
      </c>
      <c r="J704" s="406" t="s">
        <v>314</v>
      </c>
      <c r="K704" s="406"/>
      <c r="L704" s="406"/>
      <c r="M704" s="406"/>
      <c r="N704" s="406"/>
      <c r="O704" s="406">
        <v>0</v>
      </c>
      <c r="P704" s="406">
        <v>0.3</v>
      </c>
      <c r="Q704" s="463">
        <v>8</v>
      </c>
      <c r="R704" s="464" t="s">
        <v>156</v>
      </c>
      <c r="S704" s="464" t="s">
        <v>138</v>
      </c>
      <c r="T704" s="464">
        <v>0</v>
      </c>
      <c r="U704" s="464">
        <v>0.3</v>
      </c>
      <c r="V704" s="464" t="s">
        <v>157</v>
      </c>
    </row>
    <row r="705" spans="1:22" x14ac:dyDescent="0.2">
      <c r="A705" s="406" t="s">
        <v>258</v>
      </c>
      <c r="B705" s="406" t="s">
        <v>259</v>
      </c>
      <c r="C705" s="406" t="s">
        <v>123</v>
      </c>
      <c r="D705" s="406" t="s">
        <v>303</v>
      </c>
      <c r="E705" s="406" t="s">
        <v>388</v>
      </c>
      <c r="F705" s="406">
        <v>8</v>
      </c>
      <c r="G705" s="406" t="s">
        <v>230</v>
      </c>
      <c r="H705" s="406" t="s">
        <v>156</v>
      </c>
      <c r="I705" s="406" t="s">
        <v>246</v>
      </c>
      <c r="J705" s="406" t="s">
        <v>307</v>
      </c>
      <c r="K705" s="406"/>
      <c r="L705" s="406"/>
      <c r="M705" s="406"/>
      <c r="N705" s="406"/>
      <c r="O705" s="406">
        <v>0</v>
      </c>
      <c r="P705" s="406">
        <v>0</v>
      </c>
      <c r="Q705" s="463">
        <v>8</v>
      </c>
      <c r="R705" s="464" t="s">
        <v>156</v>
      </c>
      <c r="S705" s="464" t="s">
        <v>139</v>
      </c>
      <c r="T705" s="464">
        <v>0</v>
      </c>
      <c r="U705" s="464">
        <v>0</v>
      </c>
      <c r="V705" s="464" t="s">
        <v>157</v>
      </c>
    </row>
    <row r="706" spans="1:22" x14ac:dyDescent="0.2">
      <c r="A706" s="406" t="s">
        <v>258</v>
      </c>
      <c r="B706" s="406" t="s">
        <v>259</v>
      </c>
      <c r="C706" s="406" t="s">
        <v>123</v>
      </c>
      <c r="D706" s="406" t="s">
        <v>304</v>
      </c>
      <c r="E706" s="406" t="s">
        <v>388</v>
      </c>
      <c r="F706" s="406">
        <v>8</v>
      </c>
      <c r="G706" s="406" t="s">
        <v>230</v>
      </c>
      <c r="H706" s="406" t="s">
        <v>156</v>
      </c>
      <c r="I706" s="406" t="s">
        <v>246</v>
      </c>
      <c r="J706" s="406" t="s">
        <v>314</v>
      </c>
      <c r="K706" s="406"/>
      <c r="L706" s="406"/>
      <c r="M706" s="406"/>
      <c r="N706" s="406"/>
      <c r="O706" s="406">
        <v>0</v>
      </c>
      <c r="P706" s="406">
        <v>0.3</v>
      </c>
      <c r="Q706" s="463">
        <v>8</v>
      </c>
      <c r="R706" s="464" t="s">
        <v>156</v>
      </c>
      <c r="S706" s="464" t="s">
        <v>140</v>
      </c>
      <c r="T706" s="464">
        <v>0</v>
      </c>
      <c r="U706" s="464">
        <v>0.3</v>
      </c>
      <c r="V706" s="464" t="s">
        <v>157</v>
      </c>
    </row>
    <row r="707" spans="1:22" x14ac:dyDescent="0.2">
      <c r="A707" s="406" t="s">
        <v>258</v>
      </c>
      <c r="B707" s="406" t="s">
        <v>259</v>
      </c>
      <c r="C707" s="406" t="s">
        <v>123</v>
      </c>
      <c r="D707" s="406" t="s">
        <v>304</v>
      </c>
      <c r="E707" s="406" t="s">
        <v>388</v>
      </c>
      <c r="F707" s="406">
        <v>8</v>
      </c>
      <c r="G707" s="406" t="s">
        <v>230</v>
      </c>
      <c r="H707" s="406" t="s">
        <v>156</v>
      </c>
      <c r="I707" s="406" t="s">
        <v>246</v>
      </c>
      <c r="J707" s="406" t="s">
        <v>307</v>
      </c>
      <c r="K707" s="406"/>
      <c r="L707" s="406"/>
      <c r="M707" s="406"/>
      <c r="N707" s="406"/>
      <c r="O707" s="406">
        <v>0</v>
      </c>
      <c r="P707" s="406">
        <v>0</v>
      </c>
      <c r="Q707" s="463">
        <v>8</v>
      </c>
      <c r="R707" s="464" t="s">
        <v>156</v>
      </c>
      <c r="S707" s="464" t="s">
        <v>141</v>
      </c>
      <c r="T707" s="464">
        <v>0</v>
      </c>
      <c r="U707" s="464">
        <v>0</v>
      </c>
      <c r="V707" s="464" t="s">
        <v>157</v>
      </c>
    </row>
    <row r="708" spans="1:22" x14ac:dyDescent="0.2">
      <c r="A708" s="406" t="s">
        <v>258</v>
      </c>
      <c r="B708" s="406" t="s">
        <v>259</v>
      </c>
      <c r="C708" s="406" t="s">
        <v>123</v>
      </c>
      <c r="D708" s="406" t="s">
        <v>73</v>
      </c>
      <c r="E708" s="406" t="s">
        <v>388</v>
      </c>
      <c r="F708" s="406">
        <v>9</v>
      </c>
      <c r="G708" s="406" t="s">
        <v>230</v>
      </c>
      <c r="H708" s="406" t="s">
        <v>158</v>
      </c>
      <c r="I708" s="406" t="s">
        <v>246</v>
      </c>
      <c r="J708" s="406" t="s">
        <v>314</v>
      </c>
      <c r="K708" s="406"/>
      <c r="L708" s="406"/>
      <c r="M708" s="406"/>
      <c r="N708" s="406"/>
      <c r="O708" s="406">
        <v>0</v>
      </c>
      <c r="P708" s="406">
        <v>0.5</v>
      </c>
      <c r="Q708" s="463">
        <v>9</v>
      </c>
      <c r="R708" s="464" t="s">
        <v>158</v>
      </c>
      <c r="S708" s="464" t="s">
        <v>132</v>
      </c>
      <c r="T708" s="464">
        <v>0</v>
      </c>
      <c r="U708" s="464">
        <v>0.5</v>
      </c>
      <c r="V708" s="464" t="s">
        <v>159</v>
      </c>
    </row>
    <row r="709" spans="1:22" x14ac:dyDescent="0.2">
      <c r="A709" s="406" t="s">
        <v>258</v>
      </c>
      <c r="B709" s="406" t="s">
        <v>259</v>
      </c>
      <c r="C709" s="406" t="s">
        <v>123</v>
      </c>
      <c r="D709" s="406" t="s">
        <v>73</v>
      </c>
      <c r="E709" s="406" t="s">
        <v>388</v>
      </c>
      <c r="F709" s="406">
        <v>9</v>
      </c>
      <c r="G709" s="406" t="s">
        <v>230</v>
      </c>
      <c r="H709" s="406" t="s">
        <v>158</v>
      </c>
      <c r="I709" s="406" t="s">
        <v>246</v>
      </c>
      <c r="J709" s="406" t="s">
        <v>307</v>
      </c>
      <c r="K709" s="406"/>
      <c r="L709" s="406"/>
      <c r="M709" s="406"/>
      <c r="N709" s="406"/>
      <c r="O709" s="406">
        <v>0</v>
      </c>
      <c r="P709" s="406">
        <v>0</v>
      </c>
      <c r="Q709" s="463">
        <v>9</v>
      </c>
      <c r="R709" s="464" t="s">
        <v>158</v>
      </c>
      <c r="S709" s="464" t="s">
        <v>133</v>
      </c>
      <c r="T709" s="464">
        <v>0</v>
      </c>
      <c r="U709" s="464">
        <v>0</v>
      </c>
      <c r="V709" s="464" t="s">
        <v>159</v>
      </c>
    </row>
    <row r="710" spans="1:22" x14ac:dyDescent="0.2">
      <c r="A710" s="406" t="s">
        <v>258</v>
      </c>
      <c r="B710" s="406" t="s">
        <v>259</v>
      </c>
      <c r="C710" s="406" t="s">
        <v>123</v>
      </c>
      <c r="D710" s="406" t="s">
        <v>301</v>
      </c>
      <c r="E710" s="406" t="s">
        <v>388</v>
      </c>
      <c r="F710" s="406">
        <v>9</v>
      </c>
      <c r="G710" s="406" t="s">
        <v>230</v>
      </c>
      <c r="H710" s="406" t="s">
        <v>158</v>
      </c>
      <c r="I710" s="406" t="s">
        <v>246</v>
      </c>
      <c r="J710" s="406" t="s">
        <v>314</v>
      </c>
      <c r="K710" s="406"/>
      <c r="L710" s="406"/>
      <c r="M710" s="406"/>
      <c r="N710" s="406"/>
      <c r="O710" s="406">
        <v>0</v>
      </c>
      <c r="P710" s="406">
        <v>0.3</v>
      </c>
      <c r="Q710" s="463">
        <v>9</v>
      </c>
      <c r="R710" s="464" t="s">
        <v>158</v>
      </c>
      <c r="S710" s="464" t="s">
        <v>134</v>
      </c>
      <c r="T710" s="464">
        <v>0</v>
      </c>
      <c r="U710" s="464">
        <v>0.3</v>
      </c>
      <c r="V710" s="464" t="s">
        <v>159</v>
      </c>
    </row>
    <row r="711" spans="1:22" x14ac:dyDescent="0.2">
      <c r="A711" s="406" t="s">
        <v>258</v>
      </c>
      <c r="B711" s="406" t="s">
        <v>259</v>
      </c>
      <c r="C711" s="406" t="s">
        <v>123</v>
      </c>
      <c r="D711" s="406" t="s">
        <v>301</v>
      </c>
      <c r="E711" s="406" t="s">
        <v>388</v>
      </c>
      <c r="F711" s="406">
        <v>9</v>
      </c>
      <c r="G711" s="406" t="s">
        <v>230</v>
      </c>
      <c r="H711" s="406" t="s">
        <v>158</v>
      </c>
      <c r="I711" s="406" t="s">
        <v>246</v>
      </c>
      <c r="J711" s="406" t="s">
        <v>307</v>
      </c>
      <c r="K711" s="406"/>
      <c r="L711" s="406"/>
      <c r="M711" s="406"/>
      <c r="N711" s="406"/>
      <c r="O711" s="406">
        <v>0</v>
      </c>
      <c r="P711" s="406">
        <v>0</v>
      </c>
      <c r="Q711" s="463">
        <v>9</v>
      </c>
      <c r="R711" s="464" t="s">
        <v>158</v>
      </c>
      <c r="S711" s="464" t="s">
        <v>135</v>
      </c>
      <c r="T711" s="464">
        <v>0</v>
      </c>
      <c r="U711" s="464">
        <v>0</v>
      </c>
      <c r="V711" s="464" t="s">
        <v>159</v>
      </c>
    </row>
    <row r="712" spans="1:22" x14ac:dyDescent="0.2">
      <c r="A712" s="406" t="s">
        <v>258</v>
      </c>
      <c r="B712" s="406" t="s">
        <v>259</v>
      </c>
      <c r="C712" s="406" t="s">
        <v>123</v>
      </c>
      <c r="D712" s="406" t="s">
        <v>302</v>
      </c>
      <c r="E712" s="406" t="s">
        <v>388</v>
      </c>
      <c r="F712" s="406">
        <v>9</v>
      </c>
      <c r="G712" s="406" t="s">
        <v>230</v>
      </c>
      <c r="H712" s="406" t="s">
        <v>158</v>
      </c>
      <c r="I712" s="406" t="s">
        <v>246</v>
      </c>
      <c r="J712" s="406" t="s">
        <v>314</v>
      </c>
      <c r="K712" s="406"/>
      <c r="L712" s="406"/>
      <c r="M712" s="406"/>
      <c r="N712" s="406"/>
      <c r="O712" s="406">
        <v>0</v>
      </c>
      <c r="P712" s="406">
        <v>0.3</v>
      </c>
      <c r="Q712" s="463">
        <v>9</v>
      </c>
      <c r="R712" s="464" t="s">
        <v>158</v>
      </c>
      <c r="S712" s="464" t="s">
        <v>136</v>
      </c>
      <c r="T712" s="464">
        <v>0</v>
      </c>
      <c r="U712" s="464">
        <v>0.3</v>
      </c>
      <c r="V712" s="464" t="s">
        <v>159</v>
      </c>
    </row>
    <row r="713" spans="1:22" x14ac:dyDescent="0.2">
      <c r="A713" s="406" t="s">
        <v>258</v>
      </c>
      <c r="B713" s="406" t="s">
        <v>259</v>
      </c>
      <c r="C713" s="406" t="s">
        <v>123</v>
      </c>
      <c r="D713" s="406" t="s">
        <v>302</v>
      </c>
      <c r="E713" s="406" t="s">
        <v>388</v>
      </c>
      <c r="F713" s="406">
        <v>9</v>
      </c>
      <c r="G713" s="406" t="s">
        <v>230</v>
      </c>
      <c r="H713" s="406" t="s">
        <v>158</v>
      </c>
      <c r="I713" s="406" t="s">
        <v>246</v>
      </c>
      <c r="J713" s="406" t="s">
        <v>307</v>
      </c>
      <c r="K713" s="406"/>
      <c r="L713" s="406"/>
      <c r="M713" s="406"/>
      <c r="N713" s="406"/>
      <c r="O713" s="406">
        <v>0</v>
      </c>
      <c r="P713" s="406">
        <v>0</v>
      </c>
      <c r="Q713" s="463">
        <v>9</v>
      </c>
      <c r="R713" s="464" t="s">
        <v>158</v>
      </c>
      <c r="S713" s="464" t="s">
        <v>137</v>
      </c>
      <c r="T713" s="464">
        <v>0</v>
      </c>
      <c r="U713" s="464">
        <v>0</v>
      </c>
      <c r="V713" s="464" t="s">
        <v>159</v>
      </c>
    </row>
    <row r="714" spans="1:22" x14ac:dyDescent="0.2">
      <c r="A714" s="406" t="s">
        <v>258</v>
      </c>
      <c r="B714" s="406" t="s">
        <v>259</v>
      </c>
      <c r="C714" s="406" t="s">
        <v>123</v>
      </c>
      <c r="D714" s="406" t="s">
        <v>303</v>
      </c>
      <c r="E714" s="406" t="s">
        <v>388</v>
      </c>
      <c r="F714" s="406">
        <v>9</v>
      </c>
      <c r="G714" s="406" t="s">
        <v>230</v>
      </c>
      <c r="H714" s="406" t="s">
        <v>158</v>
      </c>
      <c r="I714" s="406" t="s">
        <v>246</v>
      </c>
      <c r="J714" s="406" t="s">
        <v>314</v>
      </c>
      <c r="K714" s="406"/>
      <c r="L714" s="406"/>
      <c r="M714" s="406"/>
      <c r="N714" s="406"/>
      <c r="O714" s="406">
        <v>0</v>
      </c>
      <c r="P714" s="406">
        <v>0.3</v>
      </c>
      <c r="Q714" s="463">
        <v>9</v>
      </c>
      <c r="R714" s="464" t="s">
        <v>158</v>
      </c>
      <c r="S714" s="464" t="s">
        <v>138</v>
      </c>
      <c r="T714" s="464">
        <v>0</v>
      </c>
      <c r="U714" s="464">
        <v>0.3</v>
      </c>
      <c r="V714" s="464" t="s">
        <v>159</v>
      </c>
    </row>
    <row r="715" spans="1:22" x14ac:dyDescent="0.2">
      <c r="A715" s="406" t="s">
        <v>258</v>
      </c>
      <c r="B715" s="406" t="s">
        <v>259</v>
      </c>
      <c r="C715" s="406" t="s">
        <v>123</v>
      </c>
      <c r="D715" s="406" t="s">
        <v>303</v>
      </c>
      <c r="E715" s="406" t="s">
        <v>388</v>
      </c>
      <c r="F715" s="406">
        <v>9</v>
      </c>
      <c r="G715" s="406" t="s">
        <v>230</v>
      </c>
      <c r="H715" s="406" t="s">
        <v>158</v>
      </c>
      <c r="I715" s="406" t="s">
        <v>246</v>
      </c>
      <c r="J715" s="406" t="s">
        <v>307</v>
      </c>
      <c r="K715" s="406"/>
      <c r="L715" s="406"/>
      <c r="M715" s="406"/>
      <c r="N715" s="406"/>
      <c r="O715" s="406">
        <v>0</v>
      </c>
      <c r="P715" s="406">
        <v>0</v>
      </c>
      <c r="Q715" s="463">
        <v>9</v>
      </c>
      <c r="R715" s="464" t="s">
        <v>158</v>
      </c>
      <c r="S715" s="464" t="s">
        <v>139</v>
      </c>
      <c r="T715" s="464">
        <v>0</v>
      </c>
      <c r="U715" s="464">
        <v>0</v>
      </c>
      <c r="V715" s="464" t="s">
        <v>159</v>
      </c>
    </row>
    <row r="716" spans="1:22" x14ac:dyDescent="0.2">
      <c r="A716" s="406" t="s">
        <v>258</v>
      </c>
      <c r="B716" s="406" t="s">
        <v>259</v>
      </c>
      <c r="C716" s="406" t="s">
        <v>123</v>
      </c>
      <c r="D716" s="406" t="s">
        <v>304</v>
      </c>
      <c r="E716" s="406" t="s">
        <v>388</v>
      </c>
      <c r="F716" s="406">
        <v>9</v>
      </c>
      <c r="G716" s="406" t="s">
        <v>230</v>
      </c>
      <c r="H716" s="406" t="s">
        <v>158</v>
      </c>
      <c r="I716" s="406" t="s">
        <v>246</v>
      </c>
      <c r="J716" s="406" t="s">
        <v>314</v>
      </c>
      <c r="K716" s="406"/>
      <c r="L716" s="406"/>
      <c r="M716" s="406"/>
      <c r="N716" s="406"/>
      <c r="O716" s="406">
        <v>0</v>
      </c>
      <c r="P716" s="406">
        <v>0.3</v>
      </c>
      <c r="Q716" s="463">
        <v>9</v>
      </c>
      <c r="R716" s="464" t="s">
        <v>158</v>
      </c>
      <c r="S716" s="464" t="s">
        <v>140</v>
      </c>
      <c r="T716" s="464">
        <v>0</v>
      </c>
      <c r="U716" s="464">
        <v>0.3</v>
      </c>
      <c r="V716" s="464" t="s">
        <v>159</v>
      </c>
    </row>
    <row r="717" spans="1:22" x14ac:dyDescent="0.2">
      <c r="A717" s="406" t="s">
        <v>258</v>
      </c>
      <c r="B717" s="406" t="s">
        <v>259</v>
      </c>
      <c r="C717" s="406" t="s">
        <v>123</v>
      </c>
      <c r="D717" s="406" t="s">
        <v>304</v>
      </c>
      <c r="E717" s="406" t="s">
        <v>388</v>
      </c>
      <c r="F717" s="406">
        <v>9</v>
      </c>
      <c r="G717" s="406" t="s">
        <v>230</v>
      </c>
      <c r="H717" s="406" t="s">
        <v>158</v>
      </c>
      <c r="I717" s="406" t="s">
        <v>246</v>
      </c>
      <c r="J717" s="406" t="s">
        <v>307</v>
      </c>
      <c r="K717" s="406"/>
      <c r="L717" s="406"/>
      <c r="M717" s="406"/>
      <c r="N717" s="406"/>
      <c r="O717" s="406">
        <v>0</v>
      </c>
      <c r="P717" s="406">
        <v>0</v>
      </c>
      <c r="Q717" s="463">
        <v>9</v>
      </c>
      <c r="R717" s="464" t="s">
        <v>158</v>
      </c>
      <c r="S717" s="464" t="s">
        <v>141</v>
      </c>
      <c r="T717" s="464">
        <v>0</v>
      </c>
      <c r="U717" s="464">
        <v>0</v>
      </c>
      <c r="V717" s="464" t="s">
        <v>159</v>
      </c>
    </row>
    <row r="718" spans="1:22" x14ac:dyDescent="0.2">
      <c r="A718" s="406" t="s">
        <v>258</v>
      </c>
      <c r="B718" s="406" t="s">
        <v>259</v>
      </c>
      <c r="C718" s="406" t="s">
        <v>123</v>
      </c>
      <c r="D718" s="406" t="s">
        <v>73</v>
      </c>
      <c r="E718" s="406" t="s">
        <v>388</v>
      </c>
      <c r="F718" s="406">
        <v>10</v>
      </c>
      <c r="G718" s="406" t="s">
        <v>230</v>
      </c>
      <c r="H718" s="406" t="s">
        <v>160</v>
      </c>
      <c r="I718" s="406" t="s">
        <v>246</v>
      </c>
      <c r="J718" s="406" t="s">
        <v>314</v>
      </c>
      <c r="K718" s="406"/>
      <c r="L718" s="406"/>
      <c r="M718" s="406"/>
      <c r="N718" s="406"/>
      <c r="O718" s="406">
        <v>0</v>
      </c>
      <c r="P718" s="406">
        <v>0.6</v>
      </c>
      <c r="Q718" s="463">
        <v>10</v>
      </c>
      <c r="R718" s="464" t="s">
        <v>160</v>
      </c>
      <c r="S718" s="464" t="s">
        <v>132</v>
      </c>
      <c r="T718" s="464">
        <v>0</v>
      </c>
      <c r="U718" s="464">
        <v>0.6</v>
      </c>
      <c r="V718" s="464" t="s">
        <v>161</v>
      </c>
    </row>
    <row r="719" spans="1:22" x14ac:dyDescent="0.2">
      <c r="A719" s="406" t="s">
        <v>258</v>
      </c>
      <c r="B719" s="406" t="s">
        <v>259</v>
      </c>
      <c r="C719" s="406" t="s">
        <v>123</v>
      </c>
      <c r="D719" s="406" t="s">
        <v>73</v>
      </c>
      <c r="E719" s="406" t="s">
        <v>388</v>
      </c>
      <c r="F719" s="406">
        <v>10</v>
      </c>
      <c r="G719" s="406" t="s">
        <v>230</v>
      </c>
      <c r="H719" s="406" t="s">
        <v>160</v>
      </c>
      <c r="I719" s="406" t="s">
        <v>246</v>
      </c>
      <c r="J719" s="406" t="s">
        <v>307</v>
      </c>
      <c r="K719" s="406"/>
      <c r="L719" s="406"/>
      <c r="M719" s="406"/>
      <c r="N719" s="406"/>
      <c r="O719" s="406">
        <v>0</v>
      </c>
      <c r="P719" s="406">
        <v>0</v>
      </c>
      <c r="Q719" s="463">
        <v>10</v>
      </c>
      <c r="R719" s="464" t="s">
        <v>160</v>
      </c>
      <c r="S719" s="464" t="s">
        <v>133</v>
      </c>
      <c r="T719" s="464">
        <v>0</v>
      </c>
      <c r="U719" s="464">
        <v>0</v>
      </c>
      <c r="V719" s="464" t="s">
        <v>161</v>
      </c>
    </row>
    <row r="720" spans="1:22" x14ac:dyDescent="0.2">
      <c r="A720" s="406" t="s">
        <v>258</v>
      </c>
      <c r="B720" s="406" t="s">
        <v>259</v>
      </c>
      <c r="C720" s="406" t="s">
        <v>123</v>
      </c>
      <c r="D720" s="406" t="s">
        <v>301</v>
      </c>
      <c r="E720" s="406" t="s">
        <v>388</v>
      </c>
      <c r="F720" s="406">
        <v>10</v>
      </c>
      <c r="G720" s="406" t="s">
        <v>230</v>
      </c>
      <c r="H720" s="406" t="s">
        <v>160</v>
      </c>
      <c r="I720" s="406" t="s">
        <v>246</v>
      </c>
      <c r="J720" s="406" t="s">
        <v>314</v>
      </c>
      <c r="K720" s="406"/>
      <c r="L720" s="406"/>
      <c r="M720" s="406"/>
      <c r="N720" s="406"/>
      <c r="O720" s="406">
        <v>0</v>
      </c>
      <c r="P720" s="406">
        <v>0.3</v>
      </c>
      <c r="Q720" s="463">
        <v>10</v>
      </c>
      <c r="R720" s="464" t="s">
        <v>160</v>
      </c>
      <c r="S720" s="464" t="s">
        <v>134</v>
      </c>
      <c r="T720" s="464">
        <v>0</v>
      </c>
      <c r="U720" s="464">
        <v>0.3</v>
      </c>
      <c r="V720" s="464" t="s">
        <v>161</v>
      </c>
    </row>
    <row r="721" spans="1:22" x14ac:dyDescent="0.2">
      <c r="A721" s="406" t="s">
        <v>258</v>
      </c>
      <c r="B721" s="406" t="s">
        <v>259</v>
      </c>
      <c r="C721" s="406" t="s">
        <v>123</v>
      </c>
      <c r="D721" s="406" t="s">
        <v>301</v>
      </c>
      <c r="E721" s="406" t="s">
        <v>388</v>
      </c>
      <c r="F721" s="406">
        <v>10</v>
      </c>
      <c r="G721" s="406" t="s">
        <v>230</v>
      </c>
      <c r="H721" s="406" t="s">
        <v>160</v>
      </c>
      <c r="I721" s="406" t="s">
        <v>246</v>
      </c>
      <c r="J721" s="406" t="s">
        <v>307</v>
      </c>
      <c r="K721" s="406"/>
      <c r="L721" s="406"/>
      <c r="M721" s="406"/>
      <c r="N721" s="406"/>
      <c r="O721" s="406">
        <v>0</v>
      </c>
      <c r="P721" s="406">
        <v>0</v>
      </c>
      <c r="Q721" s="463">
        <v>10</v>
      </c>
      <c r="R721" s="464" t="s">
        <v>160</v>
      </c>
      <c r="S721" s="464" t="s">
        <v>135</v>
      </c>
      <c r="T721" s="464">
        <v>0</v>
      </c>
      <c r="U721" s="464">
        <v>0</v>
      </c>
      <c r="V721" s="464" t="s">
        <v>161</v>
      </c>
    </row>
    <row r="722" spans="1:22" x14ac:dyDescent="0.2">
      <c r="A722" s="406" t="s">
        <v>258</v>
      </c>
      <c r="B722" s="406" t="s">
        <v>259</v>
      </c>
      <c r="C722" s="406" t="s">
        <v>123</v>
      </c>
      <c r="D722" s="406" t="s">
        <v>302</v>
      </c>
      <c r="E722" s="406" t="s">
        <v>388</v>
      </c>
      <c r="F722" s="406">
        <v>10</v>
      </c>
      <c r="G722" s="406" t="s">
        <v>230</v>
      </c>
      <c r="H722" s="406" t="s">
        <v>160</v>
      </c>
      <c r="I722" s="406" t="s">
        <v>246</v>
      </c>
      <c r="J722" s="406" t="s">
        <v>314</v>
      </c>
      <c r="K722" s="406"/>
      <c r="L722" s="406"/>
      <c r="M722" s="406"/>
      <c r="N722" s="406"/>
      <c r="O722" s="406">
        <v>0</v>
      </c>
      <c r="P722" s="406">
        <v>0.3</v>
      </c>
      <c r="Q722" s="463">
        <v>10</v>
      </c>
      <c r="R722" s="464" t="s">
        <v>160</v>
      </c>
      <c r="S722" s="464" t="s">
        <v>136</v>
      </c>
      <c r="T722" s="464">
        <v>0</v>
      </c>
      <c r="U722" s="464">
        <v>0.3</v>
      </c>
      <c r="V722" s="464" t="s">
        <v>161</v>
      </c>
    </row>
    <row r="723" spans="1:22" x14ac:dyDescent="0.2">
      <c r="A723" s="406" t="s">
        <v>258</v>
      </c>
      <c r="B723" s="406" t="s">
        <v>259</v>
      </c>
      <c r="C723" s="406" t="s">
        <v>123</v>
      </c>
      <c r="D723" s="406" t="s">
        <v>302</v>
      </c>
      <c r="E723" s="406" t="s">
        <v>388</v>
      </c>
      <c r="F723" s="406">
        <v>10</v>
      </c>
      <c r="G723" s="406" t="s">
        <v>230</v>
      </c>
      <c r="H723" s="406" t="s">
        <v>160</v>
      </c>
      <c r="I723" s="406" t="s">
        <v>246</v>
      </c>
      <c r="J723" s="406" t="s">
        <v>307</v>
      </c>
      <c r="K723" s="406"/>
      <c r="L723" s="406"/>
      <c r="M723" s="406"/>
      <c r="N723" s="406"/>
      <c r="O723" s="406">
        <v>0</v>
      </c>
      <c r="P723" s="406">
        <v>0</v>
      </c>
      <c r="Q723" s="463">
        <v>10</v>
      </c>
      <c r="R723" s="464" t="s">
        <v>160</v>
      </c>
      <c r="S723" s="464" t="s">
        <v>137</v>
      </c>
      <c r="T723" s="464">
        <v>0</v>
      </c>
      <c r="U723" s="464">
        <v>0</v>
      </c>
      <c r="V723" s="464" t="s">
        <v>161</v>
      </c>
    </row>
    <row r="724" spans="1:22" x14ac:dyDescent="0.2">
      <c r="A724" s="406" t="s">
        <v>258</v>
      </c>
      <c r="B724" s="406" t="s">
        <v>259</v>
      </c>
      <c r="C724" s="406" t="s">
        <v>123</v>
      </c>
      <c r="D724" s="406" t="s">
        <v>303</v>
      </c>
      <c r="E724" s="406" t="s">
        <v>388</v>
      </c>
      <c r="F724" s="406">
        <v>10</v>
      </c>
      <c r="G724" s="406" t="s">
        <v>230</v>
      </c>
      <c r="H724" s="406" t="s">
        <v>160</v>
      </c>
      <c r="I724" s="406" t="s">
        <v>246</v>
      </c>
      <c r="J724" s="406" t="s">
        <v>314</v>
      </c>
      <c r="K724" s="406"/>
      <c r="L724" s="406"/>
      <c r="M724" s="406"/>
      <c r="N724" s="406"/>
      <c r="O724" s="406">
        <v>0</v>
      </c>
      <c r="P724" s="406">
        <v>0.3</v>
      </c>
      <c r="Q724" s="463">
        <v>10</v>
      </c>
      <c r="R724" s="464" t="s">
        <v>160</v>
      </c>
      <c r="S724" s="464" t="s">
        <v>138</v>
      </c>
      <c r="T724" s="464">
        <v>0</v>
      </c>
      <c r="U724" s="464">
        <v>0.3</v>
      </c>
      <c r="V724" s="464" t="s">
        <v>161</v>
      </c>
    </row>
    <row r="725" spans="1:22" x14ac:dyDescent="0.2">
      <c r="A725" s="406" t="s">
        <v>258</v>
      </c>
      <c r="B725" s="406" t="s">
        <v>259</v>
      </c>
      <c r="C725" s="406" t="s">
        <v>123</v>
      </c>
      <c r="D725" s="406" t="s">
        <v>303</v>
      </c>
      <c r="E725" s="406" t="s">
        <v>388</v>
      </c>
      <c r="F725" s="406">
        <v>10</v>
      </c>
      <c r="G725" s="406" t="s">
        <v>230</v>
      </c>
      <c r="H725" s="406" t="s">
        <v>160</v>
      </c>
      <c r="I725" s="406" t="s">
        <v>246</v>
      </c>
      <c r="J725" s="406" t="s">
        <v>307</v>
      </c>
      <c r="K725" s="406"/>
      <c r="L725" s="406"/>
      <c r="M725" s="406"/>
      <c r="N725" s="406"/>
      <c r="O725" s="406">
        <v>0</v>
      </c>
      <c r="P725" s="406">
        <v>0</v>
      </c>
      <c r="Q725" s="463">
        <v>10</v>
      </c>
      <c r="R725" s="464" t="s">
        <v>160</v>
      </c>
      <c r="S725" s="464" t="s">
        <v>139</v>
      </c>
      <c r="T725" s="464">
        <v>0</v>
      </c>
      <c r="U725" s="464">
        <v>0</v>
      </c>
      <c r="V725" s="464" t="s">
        <v>161</v>
      </c>
    </row>
    <row r="726" spans="1:22" x14ac:dyDescent="0.2">
      <c r="A726" s="406" t="s">
        <v>258</v>
      </c>
      <c r="B726" s="406" t="s">
        <v>259</v>
      </c>
      <c r="C726" s="406" t="s">
        <v>123</v>
      </c>
      <c r="D726" s="406" t="s">
        <v>304</v>
      </c>
      <c r="E726" s="406" t="s">
        <v>388</v>
      </c>
      <c r="F726" s="406">
        <v>10</v>
      </c>
      <c r="G726" s="406" t="s">
        <v>230</v>
      </c>
      <c r="H726" s="406" t="s">
        <v>160</v>
      </c>
      <c r="I726" s="406" t="s">
        <v>246</v>
      </c>
      <c r="J726" s="406" t="s">
        <v>314</v>
      </c>
      <c r="K726" s="406"/>
      <c r="L726" s="406"/>
      <c r="M726" s="406"/>
      <c r="N726" s="406"/>
      <c r="O726" s="406">
        <v>0</v>
      </c>
      <c r="P726" s="406">
        <v>0.3</v>
      </c>
      <c r="Q726" s="463">
        <v>10</v>
      </c>
      <c r="R726" s="464" t="s">
        <v>160</v>
      </c>
      <c r="S726" s="464" t="s">
        <v>140</v>
      </c>
      <c r="T726" s="464">
        <v>0</v>
      </c>
      <c r="U726" s="464">
        <v>0.3</v>
      </c>
      <c r="V726" s="464" t="s">
        <v>161</v>
      </c>
    </row>
    <row r="727" spans="1:22" x14ac:dyDescent="0.2">
      <c r="A727" s="406" t="s">
        <v>258</v>
      </c>
      <c r="B727" s="406" t="s">
        <v>259</v>
      </c>
      <c r="C727" s="406" t="s">
        <v>123</v>
      </c>
      <c r="D727" s="406" t="s">
        <v>304</v>
      </c>
      <c r="E727" s="406" t="s">
        <v>388</v>
      </c>
      <c r="F727" s="406">
        <v>10</v>
      </c>
      <c r="G727" s="406" t="s">
        <v>230</v>
      </c>
      <c r="H727" s="406" t="s">
        <v>160</v>
      </c>
      <c r="I727" s="406" t="s">
        <v>246</v>
      </c>
      <c r="J727" s="406" t="s">
        <v>307</v>
      </c>
      <c r="K727" s="406"/>
      <c r="L727" s="406"/>
      <c r="M727" s="406"/>
      <c r="N727" s="406"/>
      <c r="O727" s="406">
        <v>0</v>
      </c>
      <c r="P727" s="406">
        <v>0</v>
      </c>
      <c r="Q727" s="463">
        <v>10</v>
      </c>
      <c r="R727" s="464" t="s">
        <v>160</v>
      </c>
      <c r="S727" s="464" t="s">
        <v>141</v>
      </c>
      <c r="T727" s="464">
        <v>0</v>
      </c>
      <c r="U727" s="464">
        <v>0</v>
      </c>
      <c r="V727" s="464" t="s">
        <v>161</v>
      </c>
    </row>
    <row r="728" spans="1:22" x14ac:dyDescent="0.2">
      <c r="A728" s="406" t="s">
        <v>258</v>
      </c>
      <c r="B728" s="406" t="s">
        <v>259</v>
      </c>
      <c r="C728" s="406" t="s">
        <v>123</v>
      </c>
      <c r="D728" s="406" t="s">
        <v>73</v>
      </c>
      <c r="E728" s="406" t="s">
        <v>388</v>
      </c>
      <c r="F728" s="406">
        <v>11</v>
      </c>
      <c r="G728" s="406" t="s">
        <v>230</v>
      </c>
      <c r="H728" s="406" t="s">
        <v>162</v>
      </c>
      <c r="I728" s="406" t="s">
        <v>246</v>
      </c>
      <c r="J728" s="406" t="s">
        <v>314</v>
      </c>
      <c r="K728" s="406"/>
      <c r="L728" s="406"/>
      <c r="M728" s="406"/>
      <c r="N728" s="406"/>
      <c r="O728" s="406">
        <v>0</v>
      </c>
      <c r="P728" s="406">
        <v>1.5</v>
      </c>
      <c r="Q728" s="463">
        <v>11</v>
      </c>
      <c r="R728" s="464" t="s">
        <v>162</v>
      </c>
      <c r="S728" s="464" t="s">
        <v>132</v>
      </c>
      <c r="T728" s="464">
        <v>0</v>
      </c>
      <c r="U728" s="464">
        <v>1.5</v>
      </c>
      <c r="V728" s="464" t="s">
        <v>163</v>
      </c>
    </row>
    <row r="729" spans="1:22" x14ac:dyDescent="0.2">
      <c r="A729" s="406" t="s">
        <v>258</v>
      </c>
      <c r="B729" s="406" t="s">
        <v>259</v>
      </c>
      <c r="C729" s="406" t="s">
        <v>123</v>
      </c>
      <c r="D729" s="406" t="s">
        <v>73</v>
      </c>
      <c r="E729" s="406" t="s">
        <v>388</v>
      </c>
      <c r="F729" s="406">
        <v>11</v>
      </c>
      <c r="G729" s="406" t="s">
        <v>230</v>
      </c>
      <c r="H729" s="406" t="s">
        <v>162</v>
      </c>
      <c r="I729" s="406" t="s">
        <v>246</v>
      </c>
      <c r="J729" s="406" t="s">
        <v>307</v>
      </c>
      <c r="K729" s="406"/>
      <c r="L729" s="406"/>
      <c r="M729" s="406"/>
      <c r="N729" s="406"/>
      <c r="O729" s="406">
        <v>0</v>
      </c>
      <c r="P729" s="406">
        <v>0</v>
      </c>
      <c r="Q729" s="463">
        <v>11</v>
      </c>
      <c r="R729" s="464" t="s">
        <v>162</v>
      </c>
      <c r="S729" s="464" t="s">
        <v>133</v>
      </c>
      <c r="T729" s="464">
        <v>0</v>
      </c>
      <c r="U729" s="464">
        <v>0</v>
      </c>
      <c r="V729" s="464" t="s">
        <v>163</v>
      </c>
    </row>
    <row r="730" spans="1:22" x14ac:dyDescent="0.2">
      <c r="A730" s="406" t="s">
        <v>258</v>
      </c>
      <c r="B730" s="406" t="s">
        <v>259</v>
      </c>
      <c r="C730" s="406" t="s">
        <v>123</v>
      </c>
      <c r="D730" s="406" t="s">
        <v>301</v>
      </c>
      <c r="E730" s="406" t="s">
        <v>388</v>
      </c>
      <c r="F730" s="406">
        <v>11</v>
      </c>
      <c r="G730" s="406" t="s">
        <v>230</v>
      </c>
      <c r="H730" s="406" t="s">
        <v>162</v>
      </c>
      <c r="I730" s="406" t="s">
        <v>246</v>
      </c>
      <c r="J730" s="406" t="s">
        <v>314</v>
      </c>
      <c r="K730" s="406"/>
      <c r="L730" s="406"/>
      <c r="M730" s="406"/>
      <c r="N730" s="406"/>
      <c r="O730" s="406">
        <v>0</v>
      </c>
      <c r="P730" s="406">
        <v>1</v>
      </c>
      <c r="Q730" s="463">
        <v>11</v>
      </c>
      <c r="R730" s="464" t="s">
        <v>162</v>
      </c>
      <c r="S730" s="464" t="s">
        <v>134</v>
      </c>
      <c r="T730" s="464">
        <v>0</v>
      </c>
      <c r="U730" s="464">
        <v>1</v>
      </c>
      <c r="V730" s="464" t="s">
        <v>163</v>
      </c>
    </row>
    <row r="731" spans="1:22" x14ac:dyDescent="0.2">
      <c r="A731" s="406" t="s">
        <v>258</v>
      </c>
      <c r="B731" s="406" t="s">
        <v>259</v>
      </c>
      <c r="C731" s="406" t="s">
        <v>123</v>
      </c>
      <c r="D731" s="406" t="s">
        <v>301</v>
      </c>
      <c r="E731" s="406" t="s">
        <v>388</v>
      </c>
      <c r="F731" s="406">
        <v>11</v>
      </c>
      <c r="G731" s="406" t="s">
        <v>230</v>
      </c>
      <c r="H731" s="406" t="s">
        <v>162</v>
      </c>
      <c r="I731" s="406" t="s">
        <v>246</v>
      </c>
      <c r="J731" s="406" t="s">
        <v>307</v>
      </c>
      <c r="K731" s="406"/>
      <c r="L731" s="406"/>
      <c r="M731" s="406"/>
      <c r="N731" s="406"/>
      <c r="O731" s="406">
        <v>0</v>
      </c>
      <c r="P731" s="406">
        <v>0</v>
      </c>
      <c r="Q731" s="463">
        <v>11</v>
      </c>
      <c r="R731" s="464" t="s">
        <v>162</v>
      </c>
      <c r="S731" s="464" t="s">
        <v>135</v>
      </c>
      <c r="T731" s="464">
        <v>0</v>
      </c>
      <c r="U731" s="464">
        <v>0</v>
      </c>
      <c r="V731" s="464" t="s">
        <v>163</v>
      </c>
    </row>
    <row r="732" spans="1:22" x14ac:dyDescent="0.2">
      <c r="A732" s="406" t="s">
        <v>258</v>
      </c>
      <c r="B732" s="406" t="s">
        <v>259</v>
      </c>
      <c r="C732" s="406" t="s">
        <v>123</v>
      </c>
      <c r="D732" s="406" t="s">
        <v>302</v>
      </c>
      <c r="E732" s="406" t="s">
        <v>388</v>
      </c>
      <c r="F732" s="406">
        <v>11</v>
      </c>
      <c r="G732" s="406" t="s">
        <v>230</v>
      </c>
      <c r="H732" s="406" t="s">
        <v>162</v>
      </c>
      <c r="I732" s="406" t="s">
        <v>246</v>
      </c>
      <c r="J732" s="406" t="s">
        <v>314</v>
      </c>
      <c r="K732" s="406"/>
      <c r="L732" s="406"/>
      <c r="M732" s="406"/>
      <c r="N732" s="406"/>
      <c r="O732" s="406">
        <v>0</v>
      </c>
      <c r="P732" s="406">
        <v>0.3</v>
      </c>
      <c r="Q732" s="463">
        <v>11</v>
      </c>
      <c r="R732" s="464" t="s">
        <v>162</v>
      </c>
      <c r="S732" s="464" t="s">
        <v>136</v>
      </c>
      <c r="T732" s="464">
        <v>0</v>
      </c>
      <c r="U732" s="464">
        <v>0.3</v>
      </c>
      <c r="V732" s="464" t="s">
        <v>163</v>
      </c>
    </row>
    <row r="733" spans="1:22" x14ac:dyDescent="0.2">
      <c r="A733" s="406" t="s">
        <v>258</v>
      </c>
      <c r="B733" s="406" t="s">
        <v>259</v>
      </c>
      <c r="C733" s="406" t="s">
        <v>123</v>
      </c>
      <c r="D733" s="406" t="s">
        <v>302</v>
      </c>
      <c r="E733" s="406" t="s">
        <v>388</v>
      </c>
      <c r="F733" s="406">
        <v>11</v>
      </c>
      <c r="G733" s="406" t="s">
        <v>230</v>
      </c>
      <c r="H733" s="406" t="s">
        <v>162</v>
      </c>
      <c r="I733" s="406" t="s">
        <v>246</v>
      </c>
      <c r="J733" s="406" t="s">
        <v>307</v>
      </c>
      <c r="K733" s="406"/>
      <c r="L733" s="406"/>
      <c r="M733" s="406"/>
      <c r="N733" s="406"/>
      <c r="O733" s="406">
        <v>0</v>
      </c>
      <c r="P733" s="406">
        <v>0</v>
      </c>
      <c r="Q733" s="463">
        <v>11</v>
      </c>
      <c r="R733" s="464" t="s">
        <v>162</v>
      </c>
      <c r="S733" s="464" t="s">
        <v>137</v>
      </c>
      <c r="T733" s="464">
        <v>0</v>
      </c>
      <c r="U733" s="464">
        <v>0</v>
      </c>
      <c r="V733" s="464" t="s">
        <v>163</v>
      </c>
    </row>
    <row r="734" spans="1:22" x14ac:dyDescent="0.2">
      <c r="A734" s="406" t="s">
        <v>258</v>
      </c>
      <c r="B734" s="406" t="s">
        <v>259</v>
      </c>
      <c r="C734" s="406" t="s">
        <v>123</v>
      </c>
      <c r="D734" s="406" t="s">
        <v>303</v>
      </c>
      <c r="E734" s="406" t="s">
        <v>388</v>
      </c>
      <c r="F734" s="406">
        <v>11</v>
      </c>
      <c r="G734" s="406" t="s">
        <v>230</v>
      </c>
      <c r="H734" s="406" t="s">
        <v>162</v>
      </c>
      <c r="I734" s="406" t="s">
        <v>246</v>
      </c>
      <c r="J734" s="406" t="s">
        <v>314</v>
      </c>
      <c r="K734" s="406"/>
      <c r="L734" s="406"/>
      <c r="M734" s="406"/>
      <c r="N734" s="406"/>
      <c r="O734" s="406">
        <v>0</v>
      </c>
      <c r="P734" s="406">
        <v>0.3</v>
      </c>
      <c r="Q734" s="463">
        <v>11</v>
      </c>
      <c r="R734" s="464" t="s">
        <v>162</v>
      </c>
      <c r="S734" s="464" t="s">
        <v>138</v>
      </c>
      <c r="T734" s="464">
        <v>0</v>
      </c>
      <c r="U734" s="464">
        <v>0.3</v>
      </c>
      <c r="V734" s="464" t="s">
        <v>163</v>
      </c>
    </row>
    <row r="735" spans="1:22" x14ac:dyDescent="0.2">
      <c r="A735" s="406" t="s">
        <v>258</v>
      </c>
      <c r="B735" s="406" t="s">
        <v>259</v>
      </c>
      <c r="C735" s="406" t="s">
        <v>123</v>
      </c>
      <c r="D735" s="406" t="s">
        <v>303</v>
      </c>
      <c r="E735" s="406" t="s">
        <v>388</v>
      </c>
      <c r="F735" s="406">
        <v>11</v>
      </c>
      <c r="G735" s="406" t="s">
        <v>230</v>
      </c>
      <c r="H735" s="406" t="s">
        <v>162</v>
      </c>
      <c r="I735" s="406" t="s">
        <v>246</v>
      </c>
      <c r="J735" s="406" t="s">
        <v>307</v>
      </c>
      <c r="K735" s="406"/>
      <c r="L735" s="406"/>
      <c r="M735" s="406"/>
      <c r="N735" s="406"/>
      <c r="O735" s="406">
        <v>0</v>
      </c>
      <c r="P735" s="406">
        <v>0</v>
      </c>
      <c r="Q735" s="463">
        <v>11</v>
      </c>
      <c r="R735" s="464" t="s">
        <v>162</v>
      </c>
      <c r="S735" s="464" t="s">
        <v>139</v>
      </c>
      <c r="T735" s="464">
        <v>0</v>
      </c>
      <c r="U735" s="464">
        <v>0</v>
      </c>
      <c r="V735" s="464" t="s">
        <v>163</v>
      </c>
    </row>
    <row r="736" spans="1:22" x14ac:dyDescent="0.2">
      <c r="A736" s="406" t="s">
        <v>258</v>
      </c>
      <c r="B736" s="406" t="s">
        <v>259</v>
      </c>
      <c r="C736" s="406" t="s">
        <v>123</v>
      </c>
      <c r="D736" s="406" t="s">
        <v>304</v>
      </c>
      <c r="E736" s="406" t="s">
        <v>388</v>
      </c>
      <c r="F736" s="406">
        <v>11</v>
      </c>
      <c r="G736" s="406" t="s">
        <v>230</v>
      </c>
      <c r="H736" s="406" t="s">
        <v>162</v>
      </c>
      <c r="I736" s="406" t="s">
        <v>246</v>
      </c>
      <c r="J736" s="406" t="s">
        <v>314</v>
      </c>
      <c r="K736" s="406"/>
      <c r="L736" s="406"/>
      <c r="M736" s="406"/>
      <c r="N736" s="406"/>
      <c r="O736" s="406">
        <v>0</v>
      </c>
      <c r="P736" s="406">
        <v>0.3</v>
      </c>
      <c r="Q736" s="463">
        <v>11</v>
      </c>
      <c r="R736" s="464" t="s">
        <v>162</v>
      </c>
      <c r="S736" s="464" t="s">
        <v>140</v>
      </c>
      <c r="T736" s="464">
        <v>0</v>
      </c>
      <c r="U736" s="464">
        <v>0.3</v>
      </c>
      <c r="V736" s="464" t="s">
        <v>163</v>
      </c>
    </row>
    <row r="737" spans="1:22" x14ac:dyDescent="0.2">
      <c r="A737" s="406" t="s">
        <v>258</v>
      </c>
      <c r="B737" s="406" t="s">
        <v>259</v>
      </c>
      <c r="C737" s="406" t="s">
        <v>123</v>
      </c>
      <c r="D737" s="406" t="s">
        <v>304</v>
      </c>
      <c r="E737" s="406" t="s">
        <v>388</v>
      </c>
      <c r="F737" s="406">
        <v>11</v>
      </c>
      <c r="G737" s="406" t="s">
        <v>230</v>
      </c>
      <c r="H737" s="406" t="s">
        <v>162</v>
      </c>
      <c r="I737" s="406" t="s">
        <v>246</v>
      </c>
      <c r="J737" s="406" t="s">
        <v>307</v>
      </c>
      <c r="K737" s="406"/>
      <c r="L737" s="406"/>
      <c r="M737" s="406"/>
      <c r="N737" s="406"/>
      <c r="O737" s="406">
        <v>0</v>
      </c>
      <c r="P737" s="406">
        <v>0</v>
      </c>
      <c r="Q737" s="463">
        <v>11</v>
      </c>
      <c r="R737" s="464" t="s">
        <v>162</v>
      </c>
      <c r="S737" s="464" t="s">
        <v>141</v>
      </c>
      <c r="T737" s="464">
        <v>0</v>
      </c>
      <c r="U737" s="464">
        <v>0</v>
      </c>
      <c r="V737" s="464" t="s">
        <v>163</v>
      </c>
    </row>
    <row r="738" spans="1:22" x14ac:dyDescent="0.2">
      <c r="A738" s="406" t="s">
        <v>258</v>
      </c>
      <c r="B738" s="406" t="s">
        <v>259</v>
      </c>
      <c r="C738" s="406" t="s">
        <v>123</v>
      </c>
      <c r="D738" s="406" t="s">
        <v>73</v>
      </c>
      <c r="E738" s="406" t="s">
        <v>388</v>
      </c>
      <c r="F738" s="406">
        <v>12</v>
      </c>
      <c r="G738" s="406" t="s">
        <v>230</v>
      </c>
      <c r="H738" s="406" t="s">
        <v>164</v>
      </c>
      <c r="I738" s="406" t="s">
        <v>246</v>
      </c>
      <c r="J738" s="406" t="s">
        <v>314</v>
      </c>
      <c r="K738" s="406"/>
      <c r="L738" s="406"/>
      <c r="M738" s="406"/>
      <c r="N738" s="406"/>
      <c r="O738" s="406">
        <v>0</v>
      </c>
      <c r="P738" s="406">
        <v>1.5</v>
      </c>
      <c r="Q738" s="463">
        <v>12</v>
      </c>
      <c r="R738" s="464" t="s">
        <v>164</v>
      </c>
      <c r="S738" s="464" t="s">
        <v>132</v>
      </c>
      <c r="T738" s="464">
        <v>0</v>
      </c>
      <c r="U738" s="464">
        <v>1.5</v>
      </c>
      <c r="V738" s="464" t="s">
        <v>165</v>
      </c>
    </row>
    <row r="739" spans="1:22" x14ac:dyDescent="0.2">
      <c r="A739" s="406" t="s">
        <v>258</v>
      </c>
      <c r="B739" s="406" t="s">
        <v>259</v>
      </c>
      <c r="C739" s="406" t="s">
        <v>123</v>
      </c>
      <c r="D739" s="406" t="s">
        <v>73</v>
      </c>
      <c r="E739" s="406" t="s">
        <v>388</v>
      </c>
      <c r="F739" s="406">
        <v>12</v>
      </c>
      <c r="G739" s="406" t="s">
        <v>230</v>
      </c>
      <c r="H739" s="406" t="s">
        <v>164</v>
      </c>
      <c r="I739" s="406" t="s">
        <v>246</v>
      </c>
      <c r="J739" s="406" t="s">
        <v>307</v>
      </c>
      <c r="K739" s="406"/>
      <c r="L739" s="406"/>
      <c r="M739" s="406"/>
      <c r="N739" s="406"/>
      <c r="O739" s="406">
        <v>0</v>
      </c>
      <c r="P739" s="406">
        <v>0</v>
      </c>
      <c r="Q739" s="463">
        <v>12</v>
      </c>
      <c r="R739" s="464" t="s">
        <v>164</v>
      </c>
      <c r="S739" s="464" t="s">
        <v>133</v>
      </c>
      <c r="T739" s="464">
        <v>0</v>
      </c>
      <c r="U739" s="464">
        <v>0</v>
      </c>
      <c r="V739" s="464" t="s">
        <v>165</v>
      </c>
    </row>
    <row r="740" spans="1:22" x14ac:dyDescent="0.2">
      <c r="A740" s="406" t="s">
        <v>258</v>
      </c>
      <c r="B740" s="406" t="s">
        <v>259</v>
      </c>
      <c r="C740" s="406" t="s">
        <v>123</v>
      </c>
      <c r="D740" s="406" t="s">
        <v>301</v>
      </c>
      <c r="E740" s="406" t="s">
        <v>388</v>
      </c>
      <c r="F740" s="406">
        <v>12</v>
      </c>
      <c r="G740" s="406" t="s">
        <v>230</v>
      </c>
      <c r="H740" s="406" t="s">
        <v>164</v>
      </c>
      <c r="I740" s="406" t="s">
        <v>246</v>
      </c>
      <c r="J740" s="406" t="s">
        <v>314</v>
      </c>
      <c r="K740" s="406"/>
      <c r="L740" s="406"/>
      <c r="M740" s="406"/>
      <c r="N740" s="406"/>
      <c r="O740" s="406">
        <v>0</v>
      </c>
      <c r="P740" s="406">
        <v>0.7</v>
      </c>
      <c r="Q740" s="463">
        <v>12</v>
      </c>
      <c r="R740" s="464" t="s">
        <v>164</v>
      </c>
      <c r="S740" s="464" t="s">
        <v>134</v>
      </c>
      <c r="T740" s="464">
        <v>0</v>
      </c>
      <c r="U740" s="464">
        <v>0.7</v>
      </c>
      <c r="V740" s="464" t="s">
        <v>165</v>
      </c>
    </row>
    <row r="741" spans="1:22" x14ac:dyDescent="0.2">
      <c r="A741" s="406" t="s">
        <v>258</v>
      </c>
      <c r="B741" s="406" t="s">
        <v>259</v>
      </c>
      <c r="C741" s="406" t="s">
        <v>123</v>
      </c>
      <c r="D741" s="406" t="s">
        <v>301</v>
      </c>
      <c r="E741" s="406" t="s">
        <v>388</v>
      </c>
      <c r="F741" s="406">
        <v>12</v>
      </c>
      <c r="G741" s="406" t="s">
        <v>230</v>
      </c>
      <c r="H741" s="406" t="s">
        <v>164</v>
      </c>
      <c r="I741" s="406" t="s">
        <v>246</v>
      </c>
      <c r="J741" s="406" t="s">
        <v>307</v>
      </c>
      <c r="K741" s="406"/>
      <c r="L741" s="406"/>
      <c r="M741" s="406"/>
      <c r="N741" s="406"/>
      <c r="O741" s="406">
        <v>0</v>
      </c>
      <c r="P741" s="406">
        <v>0</v>
      </c>
      <c r="Q741" s="463">
        <v>12</v>
      </c>
      <c r="R741" s="464" t="s">
        <v>164</v>
      </c>
      <c r="S741" s="464" t="s">
        <v>135</v>
      </c>
      <c r="T741" s="464">
        <v>0</v>
      </c>
      <c r="U741" s="464">
        <v>0</v>
      </c>
      <c r="V741" s="464" t="s">
        <v>165</v>
      </c>
    </row>
    <row r="742" spans="1:22" x14ac:dyDescent="0.2">
      <c r="A742" s="406" t="s">
        <v>258</v>
      </c>
      <c r="B742" s="406" t="s">
        <v>259</v>
      </c>
      <c r="C742" s="406" t="s">
        <v>123</v>
      </c>
      <c r="D742" s="406" t="s">
        <v>302</v>
      </c>
      <c r="E742" s="406" t="s">
        <v>388</v>
      </c>
      <c r="F742" s="406">
        <v>12</v>
      </c>
      <c r="G742" s="406" t="s">
        <v>230</v>
      </c>
      <c r="H742" s="406" t="s">
        <v>164</v>
      </c>
      <c r="I742" s="406" t="s">
        <v>246</v>
      </c>
      <c r="J742" s="406" t="s">
        <v>314</v>
      </c>
      <c r="K742" s="406"/>
      <c r="L742" s="406"/>
      <c r="M742" s="406"/>
      <c r="N742" s="406"/>
      <c r="O742" s="406">
        <v>0</v>
      </c>
      <c r="P742" s="406">
        <v>0</v>
      </c>
      <c r="Q742" s="463">
        <v>12</v>
      </c>
      <c r="R742" s="464" t="s">
        <v>164</v>
      </c>
      <c r="S742" s="464" t="s">
        <v>136</v>
      </c>
      <c r="T742" s="464">
        <v>0</v>
      </c>
      <c r="U742" s="464">
        <v>0</v>
      </c>
      <c r="V742" s="464" t="s">
        <v>165</v>
      </c>
    </row>
    <row r="743" spans="1:22" x14ac:dyDescent="0.2">
      <c r="A743" s="406" t="s">
        <v>258</v>
      </c>
      <c r="B743" s="406" t="s">
        <v>259</v>
      </c>
      <c r="C743" s="406" t="s">
        <v>123</v>
      </c>
      <c r="D743" s="406" t="s">
        <v>302</v>
      </c>
      <c r="E743" s="406" t="s">
        <v>388</v>
      </c>
      <c r="F743" s="406">
        <v>12</v>
      </c>
      <c r="G743" s="406" t="s">
        <v>230</v>
      </c>
      <c r="H743" s="406" t="s">
        <v>164</v>
      </c>
      <c r="I743" s="406" t="s">
        <v>246</v>
      </c>
      <c r="J743" s="406" t="s">
        <v>307</v>
      </c>
      <c r="K743" s="406"/>
      <c r="L743" s="406"/>
      <c r="M743" s="406"/>
      <c r="N743" s="406"/>
      <c r="O743" s="406">
        <v>0</v>
      </c>
      <c r="P743" s="406">
        <v>0</v>
      </c>
      <c r="Q743" s="463">
        <v>12</v>
      </c>
      <c r="R743" s="464" t="s">
        <v>164</v>
      </c>
      <c r="S743" s="464" t="s">
        <v>137</v>
      </c>
      <c r="T743" s="464">
        <v>0</v>
      </c>
      <c r="U743" s="464">
        <v>0</v>
      </c>
      <c r="V743" s="464" t="s">
        <v>165</v>
      </c>
    </row>
    <row r="744" spans="1:22" x14ac:dyDescent="0.2">
      <c r="A744" s="406" t="s">
        <v>258</v>
      </c>
      <c r="B744" s="406" t="s">
        <v>259</v>
      </c>
      <c r="C744" s="406" t="s">
        <v>123</v>
      </c>
      <c r="D744" s="406" t="s">
        <v>303</v>
      </c>
      <c r="E744" s="406" t="s">
        <v>388</v>
      </c>
      <c r="F744" s="406">
        <v>12</v>
      </c>
      <c r="G744" s="406" t="s">
        <v>230</v>
      </c>
      <c r="H744" s="406" t="s">
        <v>164</v>
      </c>
      <c r="I744" s="406" t="s">
        <v>246</v>
      </c>
      <c r="J744" s="406" t="s">
        <v>314</v>
      </c>
      <c r="K744" s="406"/>
      <c r="L744" s="406"/>
      <c r="M744" s="406"/>
      <c r="N744" s="406"/>
      <c r="O744" s="406">
        <v>0</v>
      </c>
      <c r="P744" s="406">
        <v>0</v>
      </c>
      <c r="Q744" s="463">
        <v>12</v>
      </c>
      <c r="R744" s="464" t="s">
        <v>164</v>
      </c>
      <c r="S744" s="464" t="s">
        <v>138</v>
      </c>
      <c r="T744" s="464">
        <v>0</v>
      </c>
      <c r="U744" s="464">
        <v>0</v>
      </c>
      <c r="V744" s="464" t="s">
        <v>165</v>
      </c>
    </row>
    <row r="745" spans="1:22" x14ac:dyDescent="0.2">
      <c r="A745" s="406" t="s">
        <v>258</v>
      </c>
      <c r="B745" s="406" t="s">
        <v>259</v>
      </c>
      <c r="C745" s="406" t="s">
        <v>123</v>
      </c>
      <c r="D745" s="406" t="s">
        <v>303</v>
      </c>
      <c r="E745" s="406" t="s">
        <v>388</v>
      </c>
      <c r="F745" s="406">
        <v>12</v>
      </c>
      <c r="G745" s="406" t="s">
        <v>230</v>
      </c>
      <c r="H745" s="406" t="s">
        <v>164</v>
      </c>
      <c r="I745" s="406" t="s">
        <v>246</v>
      </c>
      <c r="J745" s="406" t="s">
        <v>307</v>
      </c>
      <c r="K745" s="406"/>
      <c r="L745" s="406"/>
      <c r="M745" s="406"/>
      <c r="N745" s="406"/>
      <c r="O745" s="406">
        <v>0</v>
      </c>
      <c r="P745" s="406">
        <v>0</v>
      </c>
      <c r="Q745" s="463">
        <v>12</v>
      </c>
      <c r="R745" s="464" t="s">
        <v>164</v>
      </c>
      <c r="S745" s="464" t="s">
        <v>139</v>
      </c>
      <c r="T745" s="464">
        <v>0</v>
      </c>
      <c r="U745" s="464">
        <v>0</v>
      </c>
      <c r="V745" s="464" t="s">
        <v>165</v>
      </c>
    </row>
    <row r="746" spans="1:22" x14ac:dyDescent="0.2">
      <c r="A746" s="406" t="s">
        <v>258</v>
      </c>
      <c r="B746" s="406" t="s">
        <v>259</v>
      </c>
      <c r="C746" s="406" t="s">
        <v>123</v>
      </c>
      <c r="D746" s="406" t="s">
        <v>304</v>
      </c>
      <c r="E746" s="406" t="s">
        <v>388</v>
      </c>
      <c r="F746" s="406">
        <v>12</v>
      </c>
      <c r="G746" s="406" t="s">
        <v>230</v>
      </c>
      <c r="H746" s="406" t="s">
        <v>164</v>
      </c>
      <c r="I746" s="406" t="s">
        <v>246</v>
      </c>
      <c r="J746" s="406" t="s">
        <v>314</v>
      </c>
      <c r="K746" s="406"/>
      <c r="L746" s="406"/>
      <c r="M746" s="406"/>
      <c r="N746" s="406"/>
      <c r="O746" s="406">
        <v>0</v>
      </c>
      <c r="P746" s="406">
        <v>0</v>
      </c>
      <c r="Q746" s="463">
        <v>12</v>
      </c>
      <c r="R746" s="464" t="s">
        <v>164</v>
      </c>
      <c r="S746" s="464" t="s">
        <v>140</v>
      </c>
      <c r="T746" s="464">
        <v>0</v>
      </c>
      <c r="U746" s="464">
        <v>0</v>
      </c>
      <c r="V746" s="464" t="s">
        <v>165</v>
      </c>
    </row>
    <row r="747" spans="1:22" x14ac:dyDescent="0.2">
      <c r="A747" s="406" t="s">
        <v>258</v>
      </c>
      <c r="B747" s="406" t="s">
        <v>259</v>
      </c>
      <c r="C747" s="406" t="s">
        <v>123</v>
      </c>
      <c r="D747" s="406" t="s">
        <v>304</v>
      </c>
      <c r="E747" s="406" t="s">
        <v>388</v>
      </c>
      <c r="F747" s="406">
        <v>12</v>
      </c>
      <c r="G747" s="406" t="s">
        <v>230</v>
      </c>
      <c r="H747" s="406" t="s">
        <v>164</v>
      </c>
      <c r="I747" s="406" t="s">
        <v>246</v>
      </c>
      <c r="J747" s="406" t="s">
        <v>307</v>
      </c>
      <c r="K747" s="406"/>
      <c r="L747" s="406"/>
      <c r="M747" s="406"/>
      <c r="N747" s="406"/>
      <c r="O747" s="406">
        <v>0</v>
      </c>
      <c r="P747" s="406">
        <v>0</v>
      </c>
      <c r="Q747" s="463">
        <v>12</v>
      </c>
      <c r="R747" s="464" t="s">
        <v>164</v>
      </c>
      <c r="S747" s="464" t="s">
        <v>141</v>
      </c>
      <c r="T747" s="464">
        <v>0</v>
      </c>
      <c r="U747" s="464">
        <v>0</v>
      </c>
      <c r="V747" s="464" t="s">
        <v>165</v>
      </c>
    </row>
    <row r="748" spans="1:22" x14ac:dyDescent="0.2">
      <c r="A748" s="406" t="s">
        <v>258</v>
      </c>
      <c r="B748" s="406" t="s">
        <v>259</v>
      </c>
      <c r="C748" s="406" t="s">
        <v>123</v>
      </c>
      <c r="D748" s="406" t="s">
        <v>73</v>
      </c>
      <c r="E748" s="406" t="s">
        <v>388</v>
      </c>
      <c r="F748" s="406">
        <v>13</v>
      </c>
      <c r="G748" s="406" t="s">
        <v>230</v>
      </c>
      <c r="H748" s="406" t="s">
        <v>166</v>
      </c>
      <c r="I748" s="406" t="s">
        <v>246</v>
      </c>
      <c r="J748" s="406" t="s">
        <v>314</v>
      </c>
      <c r="K748" s="406"/>
      <c r="L748" s="406"/>
      <c r="M748" s="406"/>
      <c r="N748" s="406"/>
      <c r="O748" s="406">
        <v>0</v>
      </c>
      <c r="P748" s="406">
        <v>0.45</v>
      </c>
      <c r="Q748" s="463">
        <v>13</v>
      </c>
      <c r="R748" s="464" t="s">
        <v>166</v>
      </c>
      <c r="S748" s="464" t="s">
        <v>132</v>
      </c>
      <c r="T748" s="464">
        <v>0</v>
      </c>
      <c r="U748" s="464">
        <v>0.45</v>
      </c>
      <c r="V748" s="464" t="s">
        <v>167</v>
      </c>
    </row>
    <row r="749" spans="1:22" x14ac:dyDescent="0.2">
      <c r="A749" s="406" t="s">
        <v>258</v>
      </c>
      <c r="B749" s="406" t="s">
        <v>259</v>
      </c>
      <c r="C749" s="406" t="s">
        <v>123</v>
      </c>
      <c r="D749" s="406" t="s">
        <v>73</v>
      </c>
      <c r="E749" s="406" t="s">
        <v>388</v>
      </c>
      <c r="F749" s="406">
        <v>13</v>
      </c>
      <c r="G749" s="406" t="s">
        <v>230</v>
      </c>
      <c r="H749" s="406" t="s">
        <v>166</v>
      </c>
      <c r="I749" s="406" t="s">
        <v>246</v>
      </c>
      <c r="J749" s="406" t="s">
        <v>307</v>
      </c>
      <c r="K749" s="406"/>
      <c r="L749" s="406"/>
      <c r="M749" s="406"/>
      <c r="N749" s="406"/>
      <c r="O749" s="406">
        <v>0</v>
      </c>
      <c r="P749" s="406">
        <v>0</v>
      </c>
      <c r="Q749" s="463">
        <v>13</v>
      </c>
      <c r="R749" s="464" t="s">
        <v>166</v>
      </c>
      <c r="S749" s="464" t="s">
        <v>133</v>
      </c>
      <c r="T749" s="464">
        <v>0</v>
      </c>
      <c r="U749" s="464">
        <v>0</v>
      </c>
      <c r="V749" s="464" t="s">
        <v>167</v>
      </c>
    </row>
    <row r="750" spans="1:22" x14ac:dyDescent="0.2">
      <c r="A750" s="406" t="s">
        <v>258</v>
      </c>
      <c r="B750" s="406" t="s">
        <v>259</v>
      </c>
      <c r="C750" s="406" t="s">
        <v>123</v>
      </c>
      <c r="D750" s="406" t="s">
        <v>301</v>
      </c>
      <c r="E750" s="406" t="s">
        <v>388</v>
      </c>
      <c r="F750" s="406">
        <v>13</v>
      </c>
      <c r="G750" s="406" t="s">
        <v>230</v>
      </c>
      <c r="H750" s="406" t="s">
        <v>166</v>
      </c>
      <c r="I750" s="406" t="s">
        <v>246</v>
      </c>
      <c r="J750" s="406" t="s">
        <v>314</v>
      </c>
      <c r="K750" s="406"/>
      <c r="L750" s="406"/>
      <c r="M750" s="406"/>
      <c r="N750" s="406"/>
      <c r="O750" s="406">
        <v>0</v>
      </c>
      <c r="P750" s="406">
        <v>0</v>
      </c>
      <c r="Q750" s="463">
        <v>13</v>
      </c>
      <c r="R750" s="464" t="s">
        <v>166</v>
      </c>
      <c r="S750" s="464" t="s">
        <v>134</v>
      </c>
      <c r="T750" s="464">
        <v>0</v>
      </c>
      <c r="U750" s="464">
        <v>0</v>
      </c>
      <c r="V750" s="464" t="s">
        <v>167</v>
      </c>
    </row>
    <row r="751" spans="1:22" x14ac:dyDescent="0.2">
      <c r="A751" s="406" t="s">
        <v>258</v>
      </c>
      <c r="B751" s="406" t="s">
        <v>259</v>
      </c>
      <c r="C751" s="406" t="s">
        <v>123</v>
      </c>
      <c r="D751" s="406" t="s">
        <v>301</v>
      </c>
      <c r="E751" s="406" t="s">
        <v>388</v>
      </c>
      <c r="F751" s="406">
        <v>13</v>
      </c>
      <c r="G751" s="406" t="s">
        <v>230</v>
      </c>
      <c r="H751" s="406" t="s">
        <v>166</v>
      </c>
      <c r="I751" s="406" t="s">
        <v>246</v>
      </c>
      <c r="J751" s="406" t="s">
        <v>307</v>
      </c>
      <c r="K751" s="406"/>
      <c r="L751" s="406"/>
      <c r="M751" s="406"/>
      <c r="N751" s="406"/>
      <c r="O751" s="406">
        <v>0</v>
      </c>
      <c r="P751" s="406">
        <v>0</v>
      </c>
      <c r="Q751" s="463">
        <v>13</v>
      </c>
      <c r="R751" s="464" t="s">
        <v>166</v>
      </c>
      <c r="S751" s="464" t="s">
        <v>135</v>
      </c>
      <c r="T751" s="464">
        <v>0</v>
      </c>
      <c r="U751" s="464">
        <v>0</v>
      </c>
      <c r="V751" s="464" t="s">
        <v>167</v>
      </c>
    </row>
    <row r="752" spans="1:22" x14ac:dyDescent="0.2">
      <c r="A752" s="406" t="s">
        <v>258</v>
      </c>
      <c r="B752" s="406" t="s">
        <v>259</v>
      </c>
      <c r="C752" s="406" t="s">
        <v>123</v>
      </c>
      <c r="D752" s="406" t="s">
        <v>302</v>
      </c>
      <c r="E752" s="406" t="s">
        <v>388</v>
      </c>
      <c r="F752" s="406">
        <v>13</v>
      </c>
      <c r="G752" s="406" t="s">
        <v>230</v>
      </c>
      <c r="H752" s="406" t="s">
        <v>166</v>
      </c>
      <c r="I752" s="406" t="s">
        <v>246</v>
      </c>
      <c r="J752" s="406" t="s">
        <v>314</v>
      </c>
      <c r="K752" s="406"/>
      <c r="L752" s="406"/>
      <c r="M752" s="406"/>
      <c r="N752" s="406"/>
      <c r="O752" s="406">
        <v>0</v>
      </c>
      <c r="P752" s="406">
        <v>0</v>
      </c>
      <c r="Q752" s="463">
        <v>13</v>
      </c>
      <c r="R752" s="464" t="s">
        <v>166</v>
      </c>
      <c r="S752" s="464" t="s">
        <v>136</v>
      </c>
      <c r="T752" s="464">
        <v>0</v>
      </c>
      <c r="U752" s="464">
        <v>0</v>
      </c>
      <c r="V752" s="464" t="s">
        <v>167</v>
      </c>
    </row>
    <row r="753" spans="1:22" x14ac:dyDescent="0.2">
      <c r="A753" s="406" t="s">
        <v>258</v>
      </c>
      <c r="B753" s="406" t="s">
        <v>259</v>
      </c>
      <c r="C753" s="406" t="s">
        <v>123</v>
      </c>
      <c r="D753" s="406" t="s">
        <v>302</v>
      </c>
      <c r="E753" s="406" t="s">
        <v>388</v>
      </c>
      <c r="F753" s="406">
        <v>13</v>
      </c>
      <c r="G753" s="406" t="s">
        <v>230</v>
      </c>
      <c r="H753" s="406" t="s">
        <v>166</v>
      </c>
      <c r="I753" s="406" t="s">
        <v>246</v>
      </c>
      <c r="J753" s="406" t="s">
        <v>307</v>
      </c>
      <c r="K753" s="406"/>
      <c r="L753" s="406"/>
      <c r="M753" s="406"/>
      <c r="N753" s="406"/>
      <c r="O753" s="406">
        <v>0</v>
      </c>
      <c r="P753" s="406">
        <v>0</v>
      </c>
      <c r="Q753" s="463">
        <v>13</v>
      </c>
      <c r="R753" s="464" t="s">
        <v>166</v>
      </c>
      <c r="S753" s="464" t="s">
        <v>137</v>
      </c>
      <c r="T753" s="464">
        <v>0</v>
      </c>
      <c r="U753" s="464">
        <v>0</v>
      </c>
      <c r="V753" s="464" t="s">
        <v>167</v>
      </c>
    </row>
    <row r="754" spans="1:22" x14ac:dyDescent="0.2">
      <c r="A754" s="406" t="s">
        <v>258</v>
      </c>
      <c r="B754" s="406" t="s">
        <v>259</v>
      </c>
      <c r="C754" s="406" t="s">
        <v>123</v>
      </c>
      <c r="D754" s="406" t="s">
        <v>303</v>
      </c>
      <c r="E754" s="406" t="s">
        <v>388</v>
      </c>
      <c r="F754" s="406">
        <v>13</v>
      </c>
      <c r="G754" s="406" t="s">
        <v>230</v>
      </c>
      <c r="H754" s="406" t="s">
        <v>166</v>
      </c>
      <c r="I754" s="406" t="s">
        <v>246</v>
      </c>
      <c r="J754" s="406" t="s">
        <v>314</v>
      </c>
      <c r="K754" s="406"/>
      <c r="L754" s="406"/>
      <c r="M754" s="406"/>
      <c r="N754" s="406"/>
      <c r="O754" s="406">
        <v>0</v>
      </c>
      <c r="P754" s="406">
        <v>0</v>
      </c>
      <c r="Q754" s="463">
        <v>13</v>
      </c>
      <c r="R754" s="464" t="s">
        <v>166</v>
      </c>
      <c r="S754" s="464" t="s">
        <v>138</v>
      </c>
      <c r="T754" s="464">
        <v>0</v>
      </c>
      <c r="U754" s="464">
        <v>0</v>
      </c>
      <c r="V754" s="464" t="s">
        <v>167</v>
      </c>
    </row>
    <row r="755" spans="1:22" x14ac:dyDescent="0.2">
      <c r="A755" s="406" t="s">
        <v>258</v>
      </c>
      <c r="B755" s="406" t="s">
        <v>259</v>
      </c>
      <c r="C755" s="406" t="s">
        <v>123</v>
      </c>
      <c r="D755" s="406" t="s">
        <v>303</v>
      </c>
      <c r="E755" s="406" t="s">
        <v>388</v>
      </c>
      <c r="F755" s="406">
        <v>13</v>
      </c>
      <c r="G755" s="406" t="s">
        <v>230</v>
      </c>
      <c r="H755" s="406" t="s">
        <v>166</v>
      </c>
      <c r="I755" s="406" t="s">
        <v>246</v>
      </c>
      <c r="J755" s="406" t="s">
        <v>307</v>
      </c>
      <c r="K755" s="406"/>
      <c r="L755" s="406"/>
      <c r="M755" s="406"/>
      <c r="N755" s="406"/>
      <c r="O755" s="406">
        <v>0</v>
      </c>
      <c r="P755" s="406">
        <v>0</v>
      </c>
      <c r="Q755" s="463">
        <v>13</v>
      </c>
      <c r="R755" s="464" t="s">
        <v>166</v>
      </c>
      <c r="S755" s="464" t="s">
        <v>139</v>
      </c>
      <c r="T755" s="464">
        <v>0</v>
      </c>
      <c r="U755" s="464">
        <v>0</v>
      </c>
      <c r="V755" s="464" t="s">
        <v>167</v>
      </c>
    </row>
    <row r="756" spans="1:22" x14ac:dyDescent="0.2">
      <c r="A756" s="406" t="s">
        <v>258</v>
      </c>
      <c r="B756" s="406" t="s">
        <v>259</v>
      </c>
      <c r="C756" s="406" t="s">
        <v>123</v>
      </c>
      <c r="D756" s="406" t="s">
        <v>304</v>
      </c>
      <c r="E756" s="406" t="s">
        <v>388</v>
      </c>
      <c r="F756" s="406">
        <v>13</v>
      </c>
      <c r="G756" s="406" t="s">
        <v>230</v>
      </c>
      <c r="H756" s="406" t="s">
        <v>166</v>
      </c>
      <c r="I756" s="406" t="s">
        <v>246</v>
      </c>
      <c r="J756" s="406" t="s">
        <v>314</v>
      </c>
      <c r="K756" s="406"/>
      <c r="L756" s="406"/>
      <c r="M756" s="406"/>
      <c r="N756" s="406"/>
      <c r="O756" s="406">
        <v>0</v>
      </c>
      <c r="P756" s="406">
        <v>0</v>
      </c>
      <c r="Q756" s="463">
        <v>13</v>
      </c>
      <c r="R756" s="464" t="s">
        <v>166</v>
      </c>
      <c r="S756" s="464" t="s">
        <v>140</v>
      </c>
      <c r="T756" s="464">
        <v>0</v>
      </c>
      <c r="U756" s="464">
        <v>0</v>
      </c>
      <c r="V756" s="464" t="s">
        <v>167</v>
      </c>
    </row>
    <row r="757" spans="1:22" x14ac:dyDescent="0.2">
      <c r="A757" s="406" t="s">
        <v>258</v>
      </c>
      <c r="B757" s="406" t="s">
        <v>259</v>
      </c>
      <c r="C757" s="406" t="s">
        <v>123</v>
      </c>
      <c r="D757" s="406" t="s">
        <v>304</v>
      </c>
      <c r="E757" s="406" t="s">
        <v>388</v>
      </c>
      <c r="F757" s="406">
        <v>13</v>
      </c>
      <c r="G757" s="406" t="s">
        <v>230</v>
      </c>
      <c r="H757" s="406" t="s">
        <v>166</v>
      </c>
      <c r="I757" s="406" t="s">
        <v>246</v>
      </c>
      <c r="J757" s="406" t="s">
        <v>307</v>
      </c>
      <c r="K757" s="406"/>
      <c r="L757" s="406"/>
      <c r="M757" s="406"/>
      <c r="N757" s="406"/>
      <c r="O757" s="406">
        <v>0</v>
      </c>
      <c r="P757" s="406">
        <v>0</v>
      </c>
      <c r="Q757" s="463">
        <v>13</v>
      </c>
      <c r="R757" s="464" t="s">
        <v>166</v>
      </c>
      <c r="S757" s="464" t="s">
        <v>141</v>
      </c>
      <c r="T757" s="464">
        <v>0</v>
      </c>
      <c r="U757" s="464">
        <v>0</v>
      </c>
      <c r="V757" s="464" t="s">
        <v>167</v>
      </c>
    </row>
    <row r="758" spans="1:22" x14ac:dyDescent="0.2">
      <c r="A758" s="406" t="s">
        <v>258</v>
      </c>
      <c r="B758" s="406" t="s">
        <v>259</v>
      </c>
      <c r="C758" s="406" t="s">
        <v>123</v>
      </c>
      <c r="D758" s="406" t="s">
        <v>73</v>
      </c>
      <c r="E758" s="406" t="s">
        <v>388</v>
      </c>
      <c r="F758" s="406">
        <v>14</v>
      </c>
      <c r="G758" s="406" t="s">
        <v>230</v>
      </c>
      <c r="H758" s="406" t="s">
        <v>168</v>
      </c>
      <c r="I758" s="406" t="s">
        <v>246</v>
      </c>
      <c r="J758" s="406" t="s">
        <v>314</v>
      </c>
      <c r="K758" s="406"/>
      <c r="L758" s="406"/>
      <c r="M758" s="406"/>
      <c r="N758" s="406"/>
      <c r="O758" s="406">
        <v>0</v>
      </c>
      <c r="P758" s="406">
        <v>0.7</v>
      </c>
      <c r="Q758" s="463">
        <v>14</v>
      </c>
      <c r="R758" s="464" t="s">
        <v>168</v>
      </c>
      <c r="S758" s="464" t="s">
        <v>132</v>
      </c>
      <c r="T758" s="464">
        <v>0</v>
      </c>
      <c r="U758" s="464">
        <v>0.7</v>
      </c>
      <c r="V758" s="464" t="s">
        <v>169</v>
      </c>
    </row>
    <row r="759" spans="1:22" x14ac:dyDescent="0.2">
      <c r="A759" s="406" t="s">
        <v>258</v>
      </c>
      <c r="B759" s="406" t="s">
        <v>259</v>
      </c>
      <c r="C759" s="406" t="s">
        <v>123</v>
      </c>
      <c r="D759" s="406" t="s">
        <v>73</v>
      </c>
      <c r="E759" s="406" t="s">
        <v>388</v>
      </c>
      <c r="F759" s="406">
        <v>14</v>
      </c>
      <c r="G759" s="406" t="s">
        <v>230</v>
      </c>
      <c r="H759" s="406" t="s">
        <v>168</v>
      </c>
      <c r="I759" s="406" t="s">
        <v>246</v>
      </c>
      <c r="J759" s="406" t="s">
        <v>307</v>
      </c>
      <c r="K759" s="406"/>
      <c r="L759" s="406"/>
      <c r="M759" s="406"/>
      <c r="N759" s="406"/>
      <c r="O759" s="406">
        <v>0</v>
      </c>
      <c r="P759" s="406">
        <v>0</v>
      </c>
      <c r="Q759" s="463">
        <v>14</v>
      </c>
      <c r="R759" s="464" t="s">
        <v>168</v>
      </c>
      <c r="S759" s="464" t="s">
        <v>133</v>
      </c>
      <c r="T759" s="464">
        <v>0</v>
      </c>
      <c r="U759" s="464">
        <v>0</v>
      </c>
      <c r="V759" s="464" t="s">
        <v>169</v>
      </c>
    </row>
    <row r="760" spans="1:22" x14ac:dyDescent="0.2">
      <c r="A760" s="406" t="s">
        <v>258</v>
      </c>
      <c r="B760" s="406" t="s">
        <v>259</v>
      </c>
      <c r="C760" s="406" t="s">
        <v>123</v>
      </c>
      <c r="D760" s="406" t="s">
        <v>301</v>
      </c>
      <c r="E760" s="406" t="s">
        <v>388</v>
      </c>
      <c r="F760" s="406">
        <v>14</v>
      </c>
      <c r="G760" s="406" t="s">
        <v>230</v>
      </c>
      <c r="H760" s="406" t="s">
        <v>168</v>
      </c>
      <c r="I760" s="406" t="s">
        <v>246</v>
      </c>
      <c r="J760" s="406" t="s">
        <v>314</v>
      </c>
      <c r="K760" s="406"/>
      <c r="L760" s="406"/>
      <c r="M760" s="406"/>
      <c r="N760" s="406"/>
      <c r="O760" s="406">
        <v>0</v>
      </c>
      <c r="P760" s="406">
        <v>0.2</v>
      </c>
      <c r="Q760" s="463">
        <v>14</v>
      </c>
      <c r="R760" s="464" t="s">
        <v>168</v>
      </c>
      <c r="S760" s="464" t="s">
        <v>134</v>
      </c>
      <c r="T760" s="464">
        <v>0</v>
      </c>
      <c r="U760" s="464">
        <v>0.2</v>
      </c>
      <c r="V760" s="464" t="s">
        <v>169</v>
      </c>
    </row>
    <row r="761" spans="1:22" x14ac:dyDescent="0.2">
      <c r="A761" s="406" t="s">
        <v>258</v>
      </c>
      <c r="B761" s="406" t="s">
        <v>259</v>
      </c>
      <c r="C761" s="406" t="s">
        <v>123</v>
      </c>
      <c r="D761" s="406" t="s">
        <v>301</v>
      </c>
      <c r="E761" s="406" t="s">
        <v>388</v>
      </c>
      <c r="F761" s="406">
        <v>14</v>
      </c>
      <c r="G761" s="406" t="s">
        <v>230</v>
      </c>
      <c r="H761" s="406" t="s">
        <v>168</v>
      </c>
      <c r="I761" s="406" t="s">
        <v>246</v>
      </c>
      <c r="J761" s="406" t="s">
        <v>307</v>
      </c>
      <c r="K761" s="406"/>
      <c r="L761" s="406"/>
      <c r="M761" s="406"/>
      <c r="N761" s="406"/>
      <c r="O761" s="406">
        <v>0</v>
      </c>
      <c r="P761" s="406">
        <v>0</v>
      </c>
      <c r="Q761" s="463">
        <v>14</v>
      </c>
      <c r="R761" s="464" t="s">
        <v>168</v>
      </c>
      <c r="S761" s="464" t="s">
        <v>135</v>
      </c>
      <c r="T761" s="464">
        <v>0</v>
      </c>
      <c r="U761" s="464">
        <v>0</v>
      </c>
      <c r="V761" s="464" t="s">
        <v>169</v>
      </c>
    </row>
    <row r="762" spans="1:22" x14ac:dyDescent="0.2">
      <c r="A762" s="406" t="s">
        <v>258</v>
      </c>
      <c r="B762" s="406" t="s">
        <v>259</v>
      </c>
      <c r="C762" s="406" t="s">
        <v>123</v>
      </c>
      <c r="D762" s="406" t="s">
        <v>302</v>
      </c>
      <c r="E762" s="406" t="s">
        <v>388</v>
      </c>
      <c r="F762" s="406">
        <v>14</v>
      </c>
      <c r="G762" s="406" t="s">
        <v>230</v>
      </c>
      <c r="H762" s="406" t="s">
        <v>168</v>
      </c>
      <c r="I762" s="406" t="s">
        <v>246</v>
      </c>
      <c r="J762" s="406" t="s">
        <v>314</v>
      </c>
      <c r="K762" s="406"/>
      <c r="L762" s="406"/>
      <c r="M762" s="406"/>
      <c r="N762" s="406"/>
      <c r="O762" s="406">
        <v>0</v>
      </c>
      <c r="P762" s="406">
        <v>0.2</v>
      </c>
      <c r="Q762" s="463">
        <v>14</v>
      </c>
      <c r="R762" s="464" t="s">
        <v>168</v>
      </c>
      <c r="S762" s="464" t="s">
        <v>136</v>
      </c>
      <c r="T762" s="464">
        <v>0</v>
      </c>
      <c r="U762" s="464">
        <v>0.2</v>
      </c>
      <c r="V762" s="464" t="s">
        <v>169</v>
      </c>
    </row>
    <row r="763" spans="1:22" x14ac:dyDescent="0.2">
      <c r="A763" s="406" t="s">
        <v>258</v>
      </c>
      <c r="B763" s="406" t="s">
        <v>259</v>
      </c>
      <c r="C763" s="406" t="s">
        <v>123</v>
      </c>
      <c r="D763" s="406" t="s">
        <v>302</v>
      </c>
      <c r="E763" s="406" t="s">
        <v>388</v>
      </c>
      <c r="F763" s="406">
        <v>14</v>
      </c>
      <c r="G763" s="406" t="s">
        <v>230</v>
      </c>
      <c r="H763" s="406" t="s">
        <v>168</v>
      </c>
      <c r="I763" s="406" t="s">
        <v>246</v>
      </c>
      <c r="J763" s="406" t="s">
        <v>307</v>
      </c>
      <c r="K763" s="406"/>
      <c r="L763" s="406"/>
      <c r="M763" s="406"/>
      <c r="N763" s="406"/>
      <c r="O763" s="406">
        <v>0</v>
      </c>
      <c r="P763" s="406">
        <v>0</v>
      </c>
      <c r="Q763" s="463">
        <v>14</v>
      </c>
      <c r="R763" s="464" t="s">
        <v>168</v>
      </c>
      <c r="S763" s="464" t="s">
        <v>137</v>
      </c>
      <c r="T763" s="464">
        <v>0</v>
      </c>
      <c r="U763" s="464">
        <v>0</v>
      </c>
      <c r="V763" s="464" t="s">
        <v>169</v>
      </c>
    </row>
    <row r="764" spans="1:22" x14ac:dyDescent="0.2">
      <c r="A764" s="406" t="s">
        <v>258</v>
      </c>
      <c r="B764" s="406" t="s">
        <v>259</v>
      </c>
      <c r="C764" s="406" t="s">
        <v>123</v>
      </c>
      <c r="D764" s="406" t="s">
        <v>303</v>
      </c>
      <c r="E764" s="406" t="s">
        <v>388</v>
      </c>
      <c r="F764" s="406">
        <v>14</v>
      </c>
      <c r="G764" s="406" t="s">
        <v>230</v>
      </c>
      <c r="H764" s="406" t="s">
        <v>168</v>
      </c>
      <c r="I764" s="406" t="s">
        <v>246</v>
      </c>
      <c r="J764" s="406" t="s">
        <v>314</v>
      </c>
      <c r="K764" s="406"/>
      <c r="L764" s="406"/>
      <c r="M764" s="406"/>
      <c r="N764" s="406"/>
      <c r="O764" s="406">
        <v>0</v>
      </c>
      <c r="P764" s="406">
        <v>0.2</v>
      </c>
      <c r="Q764" s="463">
        <v>14</v>
      </c>
      <c r="R764" s="464" t="s">
        <v>168</v>
      </c>
      <c r="S764" s="464" t="s">
        <v>138</v>
      </c>
      <c r="T764" s="464">
        <v>0</v>
      </c>
      <c r="U764" s="464">
        <v>0.2</v>
      </c>
      <c r="V764" s="464" t="s">
        <v>169</v>
      </c>
    </row>
    <row r="765" spans="1:22" x14ac:dyDescent="0.2">
      <c r="A765" s="406" t="s">
        <v>258</v>
      </c>
      <c r="B765" s="406" t="s">
        <v>259</v>
      </c>
      <c r="C765" s="406" t="s">
        <v>123</v>
      </c>
      <c r="D765" s="406" t="s">
        <v>303</v>
      </c>
      <c r="E765" s="406" t="s">
        <v>388</v>
      </c>
      <c r="F765" s="406">
        <v>14</v>
      </c>
      <c r="G765" s="406" t="s">
        <v>230</v>
      </c>
      <c r="H765" s="406" t="s">
        <v>168</v>
      </c>
      <c r="I765" s="406" t="s">
        <v>246</v>
      </c>
      <c r="J765" s="406" t="s">
        <v>307</v>
      </c>
      <c r="K765" s="406"/>
      <c r="L765" s="406"/>
      <c r="M765" s="406"/>
      <c r="N765" s="406"/>
      <c r="O765" s="406">
        <v>0</v>
      </c>
      <c r="P765" s="406">
        <v>0</v>
      </c>
      <c r="Q765" s="463">
        <v>14</v>
      </c>
      <c r="R765" s="464" t="s">
        <v>168</v>
      </c>
      <c r="S765" s="464" t="s">
        <v>139</v>
      </c>
      <c r="T765" s="464">
        <v>0</v>
      </c>
      <c r="U765" s="464">
        <v>0</v>
      </c>
      <c r="V765" s="464" t="s">
        <v>169</v>
      </c>
    </row>
    <row r="766" spans="1:22" x14ac:dyDescent="0.2">
      <c r="A766" s="406" t="s">
        <v>258</v>
      </c>
      <c r="B766" s="406" t="s">
        <v>259</v>
      </c>
      <c r="C766" s="406" t="s">
        <v>123</v>
      </c>
      <c r="D766" s="406" t="s">
        <v>304</v>
      </c>
      <c r="E766" s="406" t="s">
        <v>388</v>
      </c>
      <c r="F766" s="406">
        <v>14</v>
      </c>
      <c r="G766" s="406" t="s">
        <v>230</v>
      </c>
      <c r="H766" s="406" t="s">
        <v>168</v>
      </c>
      <c r="I766" s="406" t="s">
        <v>246</v>
      </c>
      <c r="J766" s="406" t="s">
        <v>314</v>
      </c>
      <c r="K766" s="406"/>
      <c r="L766" s="406"/>
      <c r="M766" s="406"/>
      <c r="N766" s="406"/>
      <c r="O766" s="406">
        <v>0</v>
      </c>
      <c r="P766" s="406">
        <v>0.2</v>
      </c>
      <c r="Q766" s="463">
        <v>14</v>
      </c>
      <c r="R766" s="464" t="s">
        <v>168</v>
      </c>
      <c r="S766" s="464" t="s">
        <v>140</v>
      </c>
      <c r="T766" s="464">
        <v>0</v>
      </c>
      <c r="U766" s="464">
        <v>0.2</v>
      </c>
      <c r="V766" s="464" t="s">
        <v>169</v>
      </c>
    </row>
    <row r="767" spans="1:22" x14ac:dyDescent="0.2">
      <c r="A767" s="406" t="s">
        <v>258</v>
      </c>
      <c r="B767" s="406" t="s">
        <v>259</v>
      </c>
      <c r="C767" s="406" t="s">
        <v>123</v>
      </c>
      <c r="D767" s="406" t="s">
        <v>304</v>
      </c>
      <c r="E767" s="406" t="s">
        <v>388</v>
      </c>
      <c r="F767" s="406">
        <v>14</v>
      </c>
      <c r="G767" s="406" t="s">
        <v>230</v>
      </c>
      <c r="H767" s="406" t="s">
        <v>168</v>
      </c>
      <c r="I767" s="406" t="s">
        <v>246</v>
      </c>
      <c r="J767" s="406" t="s">
        <v>307</v>
      </c>
      <c r="K767" s="406"/>
      <c r="L767" s="406"/>
      <c r="M767" s="406"/>
      <c r="N767" s="406"/>
      <c r="O767" s="406">
        <v>0</v>
      </c>
      <c r="P767" s="406">
        <v>0</v>
      </c>
      <c r="Q767" s="463">
        <v>14</v>
      </c>
      <c r="R767" s="464" t="s">
        <v>168</v>
      </c>
      <c r="S767" s="464" t="s">
        <v>141</v>
      </c>
      <c r="T767" s="464">
        <v>0</v>
      </c>
      <c r="U767" s="464">
        <v>0</v>
      </c>
      <c r="V767" s="464" t="s">
        <v>169</v>
      </c>
    </row>
    <row r="768" spans="1:22" x14ac:dyDescent="0.2">
      <c r="A768" s="406" t="s">
        <v>258</v>
      </c>
      <c r="B768" s="406" t="s">
        <v>259</v>
      </c>
      <c r="C768" s="406" t="s">
        <v>123</v>
      </c>
      <c r="D768" s="406" t="s">
        <v>73</v>
      </c>
      <c r="E768" s="406" t="s">
        <v>388</v>
      </c>
      <c r="F768" s="406">
        <v>15</v>
      </c>
      <c r="G768" s="406" t="s">
        <v>230</v>
      </c>
      <c r="H768" s="406" t="s">
        <v>170</v>
      </c>
      <c r="I768" s="406" t="s">
        <v>246</v>
      </c>
      <c r="J768" s="406" t="s">
        <v>314</v>
      </c>
      <c r="K768" s="406"/>
      <c r="L768" s="406"/>
      <c r="M768" s="406"/>
      <c r="N768" s="406"/>
      <c r="O768" s="406">
        <v>0</v>
      </c>
      <c r="P768" s="406">
        <v>1</v>
      </c>
      <c r="Q768" s="463">
        <v>15</v>
      </c>
      <c r="R768" s="464" t="s">
        <v>170</v>
      </c>
      <c r="S768" s="464" t="s">
        <v>132</v>
      </c>
      <c r="T768" s="464">
        <v>0</v>
      </c>
      <c r="U768" s="464">
        <v>1</v>
      </c>
      <c r="V768" s="464" t="s">
        <v>171</v>
      </c>
    </row>
    <row r="769" spans="1:22" x14ac:dyDescent="0.2">
      <c r="A769" s="406" t="s">
        <v>258</v>
      </c>
      <c r="B769" s="406" t="s">
        <v>259</v>
      </c>
      <c r="C769" s="406" t="s">
        <v>123</v>
      </c>
      <c r="D769" s="406" t="s">
        <v>73</v>
      </c>
      <c r="E769" s="406" t="s">
        <v>388</v>
      </c>
      <c r="F769" s="406">
        <v>15</v>
      </c>
      <c r="G769" s="406" t="s">
        <v>230</v>
      </c>
      <c r="H769" s="406" t="s">
        <v>170</v>
      </c>
      <c r="I769" s="406" t="s">
        <v>246</v>
      </c>
      <c r="J769" s="406" t="s">
        <v>307</v>
      </c>
      <c r="K769" s="406"/>
      <c r="L769" s="406"/>
      <c r="M769" s="406"/>
      <c r="N769" s="406"/>
      <c r="O769" s="406">
        <v>0</v>
      </c>
      <c r="P769" s="406">
        <v>0</v>
      </c>
      <c r="Q769" s="463">
        <v>15</v>
      </c>
      <c r="R769" s="464" t="s">
        <v>170</v>
      </c>
      <c r="S769" s="464" t="s">
        <v>133</v>
      </c>
      <c r="T769" s="464">
        <v>0</v>
      </c>
      <c r="U769" s="464">
        <v>0</v>
      </c>
      <c r="V769" s="464" t="s">
        <v>171</v>
      </c>
    </row>
    <row r="770" spans="1:22" x14ac:dyDescent="0.2">
      <c r="A770" s="406" t="s">
        <v>258</v>
      </c>
      <c r="B770" s="406" t="s">
        <v>259</v>
      </c>
      <c r="C770" s="406" t="s">
        <v>123</v>
      </c>
      <c r="D770" s="406" t="s">
        <v>301</v>
      </c>
      <c r="E770" s="406" t="s">
        <v>388</v>
      </c>
      <c r="F770" s="406">
        <v>15</v>
      </c>
      <c r="G770" s="406" t="s">
        <v>230</v>
      </c>
      <c r="H770" s="406" t="s">
        <v>170</v>
      </c>
      <c r="I770" s="406" t="s">
        <v>246</v>
      </c>
      <c r="J770" s="406" t="s">
        <v>314</v>
      </c>
      <c r="K770" s="406"/>
      <c r="L770" s="406"/>
      <c r="M770" s="406"/>
      <c r="N770" s="406"/>
      <c r="O770" s="406">
        <v>0</v>
      </c>
      <c r="P770" s="406">
        <v>1</v>
      </c>
      <c r="Q770" s="463">
        <v>15</v>
      </c>
      <c r="R770" s="464" t="s">
        <v>170</v>
      </c>
      <c r="S770" s="464" t="s">
        <v>134</v>
      </c>
      <c r="T770" s="464">
        <v>0</v>
      </c>
      <c r="U770" s="464">
        <v>1</v>
      </c>
      <c r="V770" s="464" t="s">
        <v>171</v>
      </c>
    </row>
    <row r="771" spans="1:22" x14ac:dyDescent="0.2">
      <c r="A771" s="406" t="s">
        <v>258</v>
      </c>
      <c r="B771" s="406" t="s">
        <v>259</v>
      </c>
      <c r="C771" s="406" t="s">
        <v>123</v>
      </c>
      <c r="D771" s="406" t="s">
        <v>301</v>
      </c>
      <c r="E771" s="406" t="s">
        <v>388</v>
      </c>
      <c r="F771" s="406">
        <v>15</v>
      </c>
      <c r="G771" s="406" t="s">
        <v>230</v>
      </c>
      <c r="H771" s="406" t="s">
        <v>170</v>
      </c>
      <c r="I771" s="406" t="s">
        <v>246</v>
      </c>
      <c r="J771" s="406" t="s">
        <v>307</v>
      </c>
      <c r="K771" s="406"/>
      <c r="L771" s="406"/>
      <c r="M771" s="406"/>
      <c r="N771" s="406"/>
      <c r="O771" s="406">
        <v>0</v>
      </c>
      <c r="P771" s="406">
        <v>0</v>
      </c>
      <c r="Q771" s="463">
        <v>15</v>
      </c>
      <c r="R771" s="464" t="s">
        <v>170</v>
      </c>
      <c r="S771" s="464" t="s">
        <v>135</v>
      </c>
      <c r="T771" s="464">
        <v>0</v>
      </c>
      <c r="U771" s="464">
        <v>0</v>
      </c>
      <c r="V771" s="464" t="s">
        <v>171</v>
      </c>
    </row>
    <row r="772" spans="1:22" x14ac:dyDescent="0.2">
      <c r="A772" s="406" t="s">
        <v>258</v>
      </c>
      <c r="B772" s="406" t="s">
        <v>259</v>
      </c>
      <c r="C772" s="406" t="s">
        <v>123</v>
      </c>
      <c r="D772" s="406" t="s">
        <v>302</v>
      </c>
      <c r="E772" s="406" t="s">
        <v>388</v>
      </c>
      <c r="F772" s="406">
        <v>15</v>
      </c>
      <c r="G772" s="406" t="s">
        <v>230</v>
      </c>
      <c r="H772" s="406" t="s">
        <v>170</v>
      </c>
      <c r="I772" s="406" t="s">
        <v>246</v>
      </c>
      <c r="J772" s="406" t="s">
        <v>314</v>
      </c>
      <c r="K772" s="406"/>
      <c r="L772" s="406"/>
      <c r="M772" s="406"/>
      <c r="N772" s="406"/>
      <c r="O772" s="406">
        <v>0</v>
      </c>
      <c r="P772" s="406">
        <v>1</v>
      </c>
      <c r="Q772" s="463">
        <v>15</v>
      </c>
      <c r="R772" s="464" t="s">
        <v>170</v>
      </c>
      <c r="S772" s="464" t="s">
        <v>136</v>
      </c>
      <c r="T772" s="464">
        <v>0</v>
      </c>
      <c r="U772" s="464">
        <v>1</v>
      </c>
      <c r="V772" s="464" t="s">
        <v>171</v>
      </c>
    </row>
    <row r="773" spans="1:22" x14ac:dyDescent="0.2">
      <c r="A773" s="406" t="s">
        <v>258</v>
      </c>
      <c r="B773" s="406" t="s">
        <v>259</v>
      </c>
      <c r="C773" s="406" t="s">
        <v>123</v>
      </c>
      <c r="D773" s="406" t="s">
        <v>302</v>
      </c>
      <c r="E773" s="406" t="s">
        <v>388</v>
      </c>
      <c r="F773" s="406">
        <v>15</v>
      </c>
      <c r="G773" s="406" t="s">
        <v>230</v>
      </c>
      <c r="H773" s="406" t="s">
        <v>170</v>
      </c>
      <c r="I773" s="406" t="s">
        <v>246</v>
      </c>
      <c r="J773" s="406" t="s">
        <v>307</v>
      </c>
      <c r="K773" s="406"/>
      <c r="L773" s="406"/>
      <c r="M773" s="406"/>
      <c r="N773" s="406"/>
      <c r="O773" s="406">
        <v>0</v>
      </c>
      <c r="P773" s="406">
        <v>0</v>
      </c>
      <c r="Q773" s="463">
        <v>15</v>
      </c>
      <c r="R773" s="464" t="s">
        <v>170</v>
      </c>
      <c r="S773" s="464" t="s">
        <v>137</v>
      </c>
      <c r="T773" s="464">
        <v>0</v>
      </c>
      <c r="U773" s="464">
        <v>0</v>
      </c>
      <c r="V773" s="464" t="s">
        <v>171</v>
      </c>
    </row>
    <row r="774" spans="1:22" x14ac:dyDescent="0.2">
      <c r="A774" s="406" t="s">
        <v>258</v>
      </c>
      <c r="B774" s="406" t="s">
        <v>259</v>
      </c>
      <c r="C774" s="406" t="s">
        <v>123</v>
      </c>
      <c r="D774" s="406" t="s">
        <v>303</v>
      </c>
      <c r="E774" s="406" t="s">
        <v>388</v>
      </c>
      <c r="F774" s="406">
        <v>15</v>
      </c>
      <c r="G774" s="406" t="s">
        <v>230</v>
      </c>
      <c r="H774" s="406" t="s">
        <v>170</v>
      </c>
      <c r="I774" s="406" t="s">
        <v>246</v>
      </c>
      <c r="J774" s="406" t="s">
        <v>314</v>
      </c>
      <c r="K774" s="406"/>
      <c r="L774" s="406"/>
      <c r="M774" s="406"/>
      <c r="N774" s="406"/>
      <c r="O774" s="406">
        <v>0</v>
      </c>
      <c r="P774" s="406">
        <v>1</v>
      </c>
      <c r="Q774" s="463">
        <v>15</v>
      </c>
      <c r="R774" s="464" t="s">
        <v>170</v>
      </c>
      <c r="S774" s="464" t="s">
        <v>138</v>
      </c>
      <c r="T774" s="464">
        <v>0</v>
      </c>
      <c r="U774" s="464">
        <v>1</v>
      </c>
      <c r="V774" s="464" t="s">
        <v>171</v>
      </c>
    </row>
    <row r="775" spans="1:22" x14ac:dyDescent="0.2">
      <c r="A775" s="406" t="s">
        <v>258</v>
      </c>
      <c r="B775" s="406" t="s">
        <v>259</v>
      </c>
      <c r="C775" s="406" t="s">
        <v>123</v>
      </c>
      <c r="D775" s="406" t="s">
        <v>303</v>
      </c>
      <c r="E775" s="406" t="s">
        <v>388</v>
      </c>
      <c r="F775" s="406">
        <v>15</v>
      </c>
      <c r="G775" s="406" t="s">
        <v>230</v>
      </c>
      <c r="H775" s="406" t="s">
        <v>170</v>
      </c>
      <c r="I775" s="406" t="s">
        <v>246</v>
      </c>
      <c r="J775" s="406" t="s">
        <v>307</v>
      </c>
      <c r="K775" s="406"/>
      <c r="L775" s="406"/>
      <c r="M775" s="406"/>
      <c r="N775" s="406"/>
      <c r="O775" s="406">
        <v>0</v>
      </c>
      <c r="P775" s="406">
        <v>0</v>
      </c>
      <c r="Q775" s="463">
        <v>15</v>
      </c>
      <c r="R775" s="464" t="s">
        <v>170</v>
      </c>
      <c r="S775" s="464" t="s">
        <v>139</v>
      </c>
      <c r="T775" s="464">
        <v>0</v>
      </c>
      <c r="U775" s="464">
        <v>0</v>
      </c>
      <c r="V775" s="464" t="s">
        <v>171</v>
      </c>
    </row>
    <row r="776" spans="1:22" x14ac:dyDescent="0.2">
      <c r="A776" s="406" t="s">
        <v>258</v>
      </c>
      <c r="B776" s="406" t="s">
        <v>259</v>
      </c>
      <c r="C776" s="406" t="s">
        <v>123</v>
      </c>
      <c r="D776" s="406" t="s">
        <v>304</v>
      </c>
      <c r="E776" s="406" t="s">
        <v>388</v>
      </c>
      <c r="F776" s="406">
        <v>15</v>
      </c>
      <c r="G776" s="406" t="s">
        <v>230</v>
      </c>
      <c r="H776" s="406" t="s">
        <v>170</v>
      </c>
      <c r="I776" s="406" t="s">
        <v>246</v>
      </c>
      <c r="J776" s="406" t="s">
        <v>314</v>
      </c>
      <c r="K776" s="406"/>
      <c r="L776" s="406"/>
      <c r="M776" s="406"/>
      <c r="N776" s="406"/>
      <c r="O776" s="406">
        <v>0</v>
      </c>
      <c r="P776" s="406">
        <v>1</v>
      </c>
      <c r="Q776" s="463">
        <v>15</v>
      </c>
      <c r="R776" s="464" t="s">
        <v>170</v>
      </c>
      <c r="S776" s="464" t="s">
        <v>140</v>
      </c>
      <c r="T776" s="464">
        <v>0</v>
      </c>
      <c r="U776" s="464">
        <v>1</v>
      </c>
      <c r="V776" s="464" t="s">
        <v>171</v>
      </c>
    </row>
    <row r="777" spans="1:22" x14ac:dyDescent="0.2">
      <c r="A777" s="406" t="s">
        <v>258</v>
      </c>
      <c r="B777" s="406" t="s">
        <v>259</v>
      </c>
      <c r="C777" s="406" t="s">
        <v>123</v>
      </c>
      <c r="D777" s="406" t="s">
        <v>304</v>
      </c>
      <c r="E777" s="406" t="s">
        <v>388</v>
      </c>
      <c r="F777" s="406">
        <v>15</v>
      </c>
      <c r="G777" s="406" t="s">
        <v>230</v>
      </c>
      <c r="H777" s="406" t="s">
        <v>170</v>
      </c>
      <c r="I777" s="406" t="s">
        <v>246</v>
      </c>
      <c r="J777" s="406" t="s">
        <v>307</v>
      </c>
      <c r="K777" s="406"/>
      <c r="L777" s="406"/>
      <c r="M777" s="406"/>
      <c r="N777" s="406"/>
      <c r="O777" s="406">
        <v>0</v>
      </c>
      <c r="P777" s="406">
        <v>0</v>
      </c>
      <c r="Q777" s="463">
        <v>15</v>
      </c>
      <c r="R777" s="464" t="s">
        <v>170</v>
      </c>
      <c r="S777" s="464" t="s">
        <v>141</v>
      </c>
      <c r="T777" s="464">
        <v>0</v>
      </c>
      <c r="U777" s="464">
        <v>0</v>
      </c>
      <c r="V777" s="464" t="s">
        <v>171</v>
      </c>
    </row>
    <row r="778" spans="1:22" x14ac:dyDescent="0.2">
      <c r="A778" s="406" t="s">
        <v>258</v>
      </c>
      <c r="B778" s="406" t="s">
        <v>259</v>
      </c>
      <c r="C778" s="406" t="s">
        <v>123</v>
      </c>
      <c r="D778" s="406" t="s">
        <v>73</v>
      </c>
      <c r="E778" s="406" t="s">
        <v>388</v>
      </c>
      <c r="F778" s="406">
        <v>16</v>
      </c>
      <c r="G778" s="406" t="s">
        <v>230</v>
      </c>
      <c r="H778" s="406" t="s">
        <v>121</v>
      </c>
      <c r="I778" s="406" t="s">
        <v>246</v>
      </c>
      <c r="J778" s="406" t="s">
        <v>314</v>
      </c>
      <c r="K778" s="406"/>
      <c r="L778" s="406"/>
      <c r="M778" s="406"/>
      <c r="N778" s="406"/>
      <c r="O778" s="406">
        <v>0</v>
      </c>
      <c r="P778" s="406">
        <v>1</v>
      </c>
      <c r="Q778" s="463">
        <v>16</v>
      </c>
      <c r="R778" s="464" t="s">
        <v>121</v>
      </c>
      <c r="S778" s="464" t="s">
        <v>132</v>
      </c>
      <c r="T778" s="464">
        <v>0</v>
      </c>
      <c r="U778" s="464">
        <v>1</v>
      </c>
      <c r="V778" s="464" t="s">
        <v>440</v>
      </c>
    </row>
    <row r="779" spans="1:22" x14ac:dyDescent="0.2">
      <c r="A779" s="406" t="s">
        <v>258</v>
      </c>
      <c r="B779" s="406" t="s">
        <v>259</v>
      </c>
      <c r="C779" s="406" t="s">
        <v>123</v>
      </c>
      <c r="D779" s="406" t="s">
        <v>73</v>
      </c>
      <c r="E779" s="406" t="s">
        <v>388</v>
      </c>
      <c r="F779" s="406">
        <v>16</v>
      </c>
      <c r="G779" s="406" t="s">
        <v>230</v>
      </c>
      <c r="H779" s="406" t="s">
        <v>121</v>
      </c>
      <c r="I779" s="406" t="s">
        <v>246</v>
      </c>
      <c r="J779" s="406" t="s">
        <v>307</v>
      </c>
      <c r="K779" s="406"/>
      <c r="L779" s="406"/>
      <c r="M779" s="406"/>
      <c r="N779" s="406"/>
      <c r="O779" s="406">
        <v>0</v>
      </c>
      <c r="P779" s="406">
        <v>0</v>
      </c>
      <c r="Q779" s="463">
        <v>16</v>
      </c>
      <c r="R779" s="464" t="s">
        <v>121</v>
      </c>
      <c r="S779" s="464" t="s">
        <v>133</v>
      </c>
      <c r="T779" s="464">
        <v>0</v>
      </c>
      <c r="U779" s="464">
        <v>0</v>
      </c>
      <c r="V779" s="464" t="s">
        <v>440</v>
      </c>
    </row>
    <row r="780" spans="1:22" x14ac:dyDescent="0.2">
      <c r="A780" s="406" t="s">
        <v>258</v>
      </c>
      <c r="B780" s="406" t="s">
        <v>259</v>
      </c>
      <c r="C780" s="406" t="s">
        <v>123</v>
      </c>
      <c r="D780" s="406" t="s">
        <v>301</v>
      </c>
      <c r="E780" s="406" t="s">
        <v>388</v>
      </c>
      <c r="F780" s="406">
        <v>16</v>
      </c>
      <c r="G780" s="406" t="s">
        <v>230</v>
      </c>
      <c r="H780" s="406" t="s">
        <v>121</v>
      </c>
      <c r="I780" s="406" t="s">
        <v>246</v>
      </c>
      <c r="J780" s="406" t="s">
        <v>314</v>
      </c>
      <c r="K780" s="406"/>
      <c r="L780" s="406"/>
      <c r="M780" s="406"/>
      <c r="N780" s="406"/>
      <c r="O780" s="406">
        <v>0</v>
      </c>
      <c r="P780" s="406">
        <v>1</v>
      </c>
      <c r="Q780" s="463">
        <v>16</v>
      </c>
      <c r="R780" s="464" t="s">
        <v>121</v>
      </c>
      <c r="S780" s="464" t="s">
        <v>134</v>
      </c>
      <c r="T780" s="464">
        <v>0</v>
      </c>
      <c r="U780" s="464">
        <v>1</v>
      </c>
      <c r="V780" s="464" t="s">
        <v>440</v>
      </c>
    </row>
    <row r="781" spans="1:22" x14ac:dyDescent="0.2">
      <c r="A781" s="406" t="s">
        <v>258</v>
      </c>
      <c r="B781" s="406" t="s">
        <v>259</v>
      </c>
      <c r="C781" s="406" t="s">
        <v>123</v>
      </c>
      <c r="D781" s="406" t="s">
        <v>301</v>
      </c>
      <c r="E781" s="406" t="s">
        <v>388</v>
      </c>
      <c r="F781" s="406">
        <v>16</v>
      </c>
      <c r="G781" s="406" t="s">
        <v>230</v>
      </c>
      <c r="H781" s="406" t="s">
        <v>121</v>
      </c>
      <c r="I781" s="406" t="s">
        <v>246</v>
      </c>
      <c r="J781" s="406" t="s">
        <v>307</v>
      </c>
      <c r="K781" s="406"/>
      <c r="L781" s="406"/>
      <c r="M781" s="406"/>
      <c r="N781" s="406"/>
      <c r="O781" s="406">
        <v>0</v>
      </c>
      <c r="P781" s="406">
        <v>0</v>
      </c>
      <c r="Q781" s="463">
        <v>16</v>
      </c>
      <c r="R781" s="464" t="s">
        <v>121</v>
      </c>
      <c r="S781" s="464" t="s">
        <v>135</v>
      </c>
      <c r="T781" s="464">
        <v>0</v>
      </c>
      <c r="U781" s="464">
        <v>0</v>
      </c>
      <c r="V781" s="464" t="s">
        <v>440</v>
      </c>
    </row>
    <row r="782" spans="1:22" x14ac:dyDescent="0.2">
      <c r="A782" s="406" t="s">
        <v>258</v>
      </c>
      <c r="B782" s="406" t="s">
        <v>259</v>
      </c>
      <c r="C782" s="406" t="s">
        <v>123</v>
      </c>
      <c r="D782" s="406" t="s">
        <v>302</v>
      </c>
      <c r="E782" s="406" t="s">
        <v>388</v>
      </c>
      <c r="F782" s="406">
        <v>16</v>
      </c>
      <c r="G782" s="406" t="s">
        <v>230</v>
      </c>
      <c r="H782" s="406" t="s">
        <v>121</v>
      </c>
      <c r="I782" s="406" t="s">
        <v>246</v>
      </c>
      <c r="J782" s="406" t="s">
        <v>314</v>
      </c>
      <c r="K782" s="406"/>
      <c r="L782" s="406"/>
      <c r="M782" s="406"/>
      <c r="N782" s="406"/>
      <c r="O782" s="406">
        <v>0</v>
      </c>
      <c r="P782" s="406">
        <v>1</v>
      </c>
      <c r="Q782" s="463">
        <v>16</v>
      </c>
      <c r="R782" s="464" t="s">
        <v>121</v>
      </c>
      <c r="S782" s="464" t="s">
        <v>136</v>
      </c>
      <c r="T782" s="464">
        <v>0</v>
      </c>
      <c r="U782" s="464">
        <v>1</v>
      </c>
      <c r="V782" s="464" t="s">
        <v>440</v>
      </c>
    </row>
    <row r="783" spans="1:22" x14ac:dyDescent="0.2">
      <c r="A783" s="406" t="s">
        <v>258</v>
      </c>
      <c r="B783" s="406" t="s">
        <v>259</v>
      </c>
      <c r="C783" s="406" t="s">
        <v>123</v>
      </c>
      <c r="D783" s="406" t="s">
        <v>302</v>
      </c>
      <c r="E783" s="406" t="s">
        <v>388</v>
      </c>
      <c r="F783" s="406">
        <v>16</v>
      </c>
      <c r="G783" s="406" t="s">
        <v>230</v>
      </c>
      <c r="H783" s="406" t="s">
        <v>121</v>
      </c>
      <c r="I783" s="406" t="s">
        <v>246</v>
      </c>
      <c r="J783" s="406" t="s">
        <v>307</v>
      </c>
      <c r="K783" s="406"/>
      <c r="L783" s="406"/>
      <c r="M783" s="406"/>
      <c r="N783" s="406"/>
      <c r="O783" s="406">
        <v>0</v>
      </c>
      <c r="P783" s="406">
        <v>0</v>
      </c>
      <c r="Q783" s="463">
        <v>16</v>
      </c>
      <c r="R783" s="464" t="s">
        <v>121</v>
      </c>
      <c r="S783" s="464" t="s">
        <v>137</v>
      </c>
      <c r="T783" s="464">
        <v>0</v>
      </c>
      <c r="U783" s="464">
        <v>0</v>
      </c>
      <c r="V783" s="464" t="s">
        <v>440</v>
      </c>
    </row>
    <row r="784" spans="1:22" x14ac:dyDescent="0.2">
      <c r="A784" s="406" t="s">
        <v>258</v>
      </c>
      <c r="B784" s="406" t="s">
        <v>259</v>
      </c>
      <c r="C784" s="406" t="s">
        <v>123</v>
      </c>
      <c r="D784" s="406" t="s">
        <v>303</v>
      </c>
      <c r="E784" s="406" t="s">
        <v>388</v>
      </c>
      <c r="F784" s="406">
        <v>16</v>
      </c>
      <c r="G784" s="406" t="s">
        <v>230</v>
      </c>
      <c r="H784" s="406" t="s">
        <v>121</v>
      </c>
      <c r="I784" s="406" t="s">
        <v>246</v>
      </c>
      <c r="J784" s="406" t="s">
        <v>314</v>
      </c>
      <c r="K784" s="406"/>
      <c r="L784" s="406"/>
      <c r="M784" s="406"/>
      <c r="N784" s="406"/>
      <c r="O784" s="406">
        <v>0</v>
      </c>
      <c r="P784" s="406">
        <v>1</v>
      </c>
      <c r="Q784" s="463">
        <v>16</v>
      </c>
      <c r="R784" s="464" t="s">
        <v>121</v>
      </c>
      <c r="S784" s="464" t="s">
        <v>138</v>
      </c>
      <c r="T784" s="464">
        <v>0</v>
      </c>
      <c r="U784" s="464">
        <v>1</v>
      </c>
      <c r="V784" s="464" t="s">
        <v>440</v>
      </c>
    </row>
    <row r="785" spans="1:22" x14ac:dyDescent="0.2">
      <c r="A785" s="406" t="s">
        <v>258</v>
      </c>
      <c r="B785" s="406" t="s">
        <v>259</v>
      </c>
      <c r="C785" s="406" t="s">
        <v>123</v>
      </c>
      <c r="D785" s="406" t="s">
        <v>303</v>
      </c>
      <c r="E785" s="406" t="s">
        <v>388</v>
      </c>
      <c r="F785" s="406">
        <v>16</v>
      </c>
      <c r="G785" s="406" t="s">
        <v>230</v>
      </c>
      <c r="H785" s="406" t="s">
        <v>121</v>
      </c>
      <c r="I785" s="406" t="s">
        <v>246</v>
      </c>
      <c r="J785" s="406" t="s">
        <v>307</v>
      </c>
      <c r="K785" s="406"/>
      <c r="L785" s="406"/>
      <c r="M785" s="406"/>
      <c r="N785" s="406"/>
      <c r="O785" s="406">
        <v>0</v>
      </c>
      <c r="P785" s="406">
        <v>0</v>
      </c>
      <c r="Q785" s="463">
        <v>16</v>
      </c>
      <c r="R785" s="464" t="s">
        <v>121</v>
      </c>
      <c r="S785" s="464" t="s">
        <v>139</v>
      </c>
      <c r="T785" s="464">
        <v>0</v>
      </c>
      <c r="U785" s="464">
        <v>0</v>
      </c>
      <c r="V785" s="464" t="s">
        <v>440</v>
      </c>
    </row>
    <row r="786" spans="1:22" x14ac:dyDescent="0.2">
      <c r="A786" s="406" t="s">
        <v>258</v>
      </c>
      <c r="B786" s="406" t="s">
        <v>259</v>
      </c>
      <c r="C786" s="406" t="s">
        <v>123</v>
      </c>
      <c r="D786" s="406" t="s">
        <v>304</v>
      </c>
      <c r="E786" s="406" t="s">
        <v>388</v>
      </c>
      <c r="F786" s="406">
        <v>16</v>
      </c>
      <c r="G786" s="406" t="s">
        <v>230</v>
      </c>
      <c r="H786" s="406" t="s">
        <v>121</v>
      </c>
      <c r="I786" s="406" t="s">
        <v>246</v>
      </c>
      <c r="J786" s="406" t="s">
        <v>314</v>
      </c>
      <c r="K786" s="406"/>
      <c r="L786" s="406"/>
      <c r="M786" s="406"/>
      <c r="N786" s="406"/>
      <c r="O786" s="406">
        <v>0</v>
      </c>
      <c r="P786" s="406">
        <v>1</v>
      </c>
      <c r="Q786" s="463">
        <v>16</v>
      </c>
      <c r="R786" s="464" t="s">
        <v>121</v>
      </c>
      <c r="S786" s="464" t="s">
        <v>140</v>
      </c>
      <c r="T786" s="464">
        <v>0</v>
      </c>
      <c r="U786" s="464">
        <v>1</v>
      </c>
      <c r="V786" s="464" t="s">
        <v>440</v>
      </c>
    </row>
    <row r="787" spans="1:22" x14ac:dyDescent="0.2">
      <c r="A787" s="406" t="s">
        <v>258</v>
      </c>
      <c r="B787" s="406" t="s">
        <v>259</v>
      </c>
      <c r="C787" s="406" t="s">
        <v>123</v>
      </c>
      <c r="D787" s="406" t="s">
        <v>304</v>
      </c>
      <c r="E787" s="406" t="s">
        <v>388</v>
      </c>
      <c r="F787" s="406">
        <v>16</v>
      </c>
      <c r="G787" s="406" t="s">
        <v>230</v>
      </c>
      <c r="H787" s="406" t="s">
        <v>121</v>
      </c>
      <c r="I787" s="406" t="s">
        <v>246</v>
      </c>
      <c r="J787" s="406" t="s">
        <v>307</v>
      </c>
      <c r="K787" s="406"/>
      <c r="L787" s="406"/>
      <c r="M787" s="406"/>
      <c r="N787" s="406"/>
      <c r="O787" s="406">
        <v>0</v>
      </c>
      <c r="P787" s="406">
        <v>0</v>
      </c>
      <c r="Q787" s="463">
        <v>16</v>
      </c>
      <c r="R787" s="464" t="s">
        <v>121</v>
      </c>
      <c r="S787" s="464" t="s">
        <v>141</v>
      </c>
      <c r="T787" s="464">
        <v>0</v>
      </c>
      <c r="U787" s="464">
        <v>0</v>
      </c>
      <c r="V787" s="464" t="s">
        <v>440</v>
      </c>
    </row>
    <row r="788" spans="1:22" x14ac:dyDescent="0.2">
      <c r="A788" s="406" t="s">
        <v>258</v>
      </c>
      <c r="B788" s="406" t="s">
        <v>259</v>
      </c>
      <c r="C788" s="406" t="s">
        <v>123</v>
      </c>
      <c r="D788" s="406" t="s">
        <v>73</v>
      </c>
      <c r="E788" s="406" t="s">
        <v>388</v>
      </c>
      <c r="F788" s="406">
        <v>17</v>
      </c>
      <c r="G788" s="406" t="s">
        <v>230</v>
      </c>
      <c r="H788" s="406" t="s">
        <v>472</v>
      </c>
      <c r="I788" s="406" t="s">
        <v>246</v>
      </c>
      <c r="J788" s="406" t="s">
        <v>314</v>
      </c>
      <c r="K788" s="406"/>
      <c r="L788" s="406"/>
      <c r="M788" s="406"/>
      <c r="N788" s="406"/>
      <c r="O788" s="406">
        <v>0</v>
      </c>
      <c r="P788" s="406">
        <v>0</v>
      </c>
      <c r="Q788" s="463">
        <v>17</v>
      </c>
      <c r="R788" s="464" t="s">
        <v>472</v>
      </c>
      <c r="S788" s="464" t="s">
        <v>132</v>
      </c>
      <c r="T788" s="464">
        <v>0</v>
      </c>
      <c r="U788" s="464">
        <v>0</v>
      </c>
      <c r="V788" s="464" t="s">
        <v>473</v>
      </c>
    </row>
    <row r="789" spans="1:22" x14ac:dyDescent="0.2">
      <c r="A789" s="406" t="s">
        <v>258</v>
      </c>
      <c r="B789" s="406" t="s">
        <v>259</v>
      </c>
      <c r="C789" s="406" t="s">
        <v>123</v>
      </c>
      <c r="D789" s="406" t="s">
        <v>73</v>
      </c>
      <c r="E789" s="406" t="s">
        <v>388</v>
      </c>
      <c r="F789" s="406">
        <v>17</v>
      </c>
      <c r="G789" s="406" t="s">
        <v>230</v>
      </c>
      <c r="H789" s="406" t="s">
        <v>472</v>
      </c>
      <c r="I789" s="406" t="s">
        <v>246</v>
      </c>
      <c r="J789" s="406" t="s">
        <v>307</v>
      </c>
      <c r="K789" s="406"/>
      <c r="L789" s="406"/>
      <c r="M789" s="406"/>
      <c r="N789" s="406"/>
      <c r="O789" s="406">
        <v>0</v>
      </c>
      <c r="P789" s="406">
        <v>0</v>
      </c>
      <c r="Q789" s="463">
        <v>17</v>
      </c>
      <c r="R789" s="464" t="s">
        <v>472</v>
      </c>
      <c r="S789" s="464" t="s">
        <v>133</v>
      </c>
      <c r="T789" s="464">
        <v>0</v>
      </c>
      <c r="U789" s="464">
        <v>0</v>
      </c>
      <c r="V789" s="464" t="s">
        <v>473</v>
      </c>
    </row>
    <row r="790" spans="1:22" x14ac:dyDescent="0.2">
      <c r="A790" s="406" t="s">
        <v>258</v>
      </c>
      <c r="B790" s="406" t="s">
        <v>259</v>
      </c>
      <c r="C790" s="406" t="s">
        <v>123</v>
      </c>
      <c r="D790" s="406" t="s">
        <v>301</v>
      </c>
      <c r="E790" s="406" t="s">
        <v>388</v>
      </c>
      <c r="F790" s="406">
        <v>17</v>
      </c>
      <c r="G790" s="406" t="s">
        <v>230</v>
      </c>
      <c r="H790" s="406" t="s">
        <v>472</v>
      </c>
      <c r="I790" s="406" t="s">
        <v>246</v>
      </c>
      <c r="J790" s="406" t="s">
        <v>314</v>
      </c>
      <c r="K790" s="406"/>
      <c r="L790" s="406"/>
      <c r="M790" s="406"/>
      <c r="N790" s="406"/>
      <c r="O790" s="406">
        <v>0</v>
      </c>
      <c r="P790" s="406">
        <v>0</v>
      </c>
      <c r="Q790" s="463">
        <v>17</v>
      </c>
      <c r="R790" s="464" t="s">
        <v>472</v>
      </c>
      <c r="S790" s="464" t="s">
        <v>134</v>
      </c>
      <c r="T790" s="464">
        <v>0</v>
      </c>
      <c r="U790" s="464">
        <v>0</v>
      </c>
      <c r="V790" s="464" t="s">
        <v>473</v>
      </c>
    </row>
    <row r="791" spans="1:22" x14ac:dyDescent="0.2">
      <c r="A791" s="406" t="s">
        <v>258</v>
      </c>
      <c r="B791" s="406" t="s">
        <v>259</v>
      </c>
      <c r="C791" s="406" t="s">
        <v>123</v>
      </c>
      <c r="D791" s="406" t="s">
        <v>301</v>
      </c>
      <c r="E791" s="406" t="s">
        <v>388</v>
      </c>
      <c r="F791" s="406">
        <v>17</v>
      </c>
      <c r="G791" s="406" t="s">
        <v>230</v>
      </c>
      <c r="H791" s="406" t="s">
        <v>472</v>
      </c>
      <c r="I791" s="406" t="s">
        <v>246</v>
      </c>
      <c r="J791" s="406" t="s">
        <v>307</v>
      </c>
      <c r="K791" s="406"/>
      <c r="L791" s="406"/>
      <c r="M791" s="406"/>
      <c r="N791" s="406"/>
      <c r="O791" s="406">
        <v>0</v>
      </c>
      <c r="P791" s="406">
        <v>0</v>
      </c>
      <c r="Q791" s="463">
        <v>17</v>
      </c>
      <c r="R791" s="464" t="s">
        <v>472</v>
      </c>
      <c r="S791" s="464" t="s">
        <v>135</v>
      </c>
      <c r="T791" s="464">
        <v>0</v>
      </c>
      <c r="U791" s="464">
        <v>0</v>
      </c>
      <c r="V791" s="464" t="s">
        <v>473</v>
      </c>
    </row>
    <row r="792" spans="1:22" x14ac:dyDescent="0.2">
      <c r="A792" s="406" t="s">
        <v>258</v>
      </c>
      <c r="B792" s="406" t="s">
        <v>259</v>
      </c>
      <c r="C792" s="406" t="s">
        <v>123</v>
      </c>
      <c r="D792" s="406" t="s">
        <v>302</v>
      </c>
      <c r="E792" s="406" t="s">
        <v>388</v>
      </c>
      <c r="F792" s="406">
        <v>17</v>
      </c>
      <c r="G792" s="406" t="s">
        <v>230</v>
      </c>
      <c r="H792" s="406" t="s">
        <v>472</v>
      </c>
      <c r="I792" s="406" t="s">
        <v>246</v>
      </c>
      <c r="J792" s="406" t="s">
        <v>314</v>
      </c>
      <c r="K792" s="406"/>
      <c r="L792" s="406"/>
      <c r="M792" s="406"/>
      <c r="N792" s="406"/>
      <c r="O792" s="406">
        <v>0</v>
      </c>
      <c r="P792" s="406">
        <v>0</v>
      </c>
      <c r="Q792" s="463">
        <v>17</v>
      </c>
      <c r="R792" s="464" t="s">
        <v>472</v>
      </c>
      <c r="S792" s="464" t="s">
        <v>136</v>
      </c>
      <c r="T792" s="464">
        <v>0</v>
      </c>
      <c r="U792" s="464">
        <v>0</v>
      </c>
      <c r="V792" s="464" t="s">
        <v>473</v>
      </c>
    </row>
    <row r="793" spans="1:22" x14ac:dyDescent="0.2">
      <c r="A793" s="406" t="s">
        <v>258</v>
      </c>
      <c r="B793" s="406" t="s">
        <v>259</v>
      </c>
      <c r="C793" s="406" t="s">
        <v>123</v>
      </c>
      <c r="D793" s="406" t="s">
        <v>302</v>
      </c>
      <c r="E793" s="406" t="s">
        <v>388</v>
      </c>
      <c r="F793" s="406">
        <v>17</v>
      </c>
      <c r="G793" s="406" t="s">
        <v>230</v>
      </c>
      <c r="H793" s="406" t="s">
        <v>472</v>
      </c>
      <c r="I793" s="406" t="s">
        <v>246</v>
      </c>
      <c r="J793" s="406" t="s">
        <v>307</v>
      </c>
      <c r="K793" s="406"/>
      <c r="L793" s="406"/>
      <c r="M793" s="406"/>
      <c r="N793" s="406"/>
      <c r="O793" s="406">
        <v>0</v>
      </c>
      <c r="P793" s="406">
        <v>0</v>
      </c>
      <c r="Q793" s="463">
        <v>17</v>
      </c>
      <c r="R793" s="464" t="s">
        <v>472</v>
      </c>
      <c r="S793" s="464" t="s">
        <v>137</v>
      </c>
      <c r="T793" s="464">
        <v>0</v>
      </c>
      <c r="U793" s="464">
        <v>0</v>
      </c>
      <c r="V793" s="464" t="s">
        <v>473</v>
      </c>
    </row>
    <row r="794" spans="1:22" x14ac:dyDescent="0.2">
      <c r="A794" s="406" t="s">
        <v>258</v>
      </c>
      <c r="B794" s="406" t="s">
        <v>259</v>
      </c>
      <c r="C794" s="406" t="s">
        <v>123</v>
      </c>
      <c r="D794" s="406" t="s">
        <v>303</v>
      </c>
      <c r="E794" s="406" t="s">
        <v>388</v>
      </c>
      <c r="F794" s="406">
        <v>17</v>
      </c>
      <c r="G794" s="406" t="s">
        <v>230</v>
      </c>
      <c r="H794" s="406" t="s">
        <v>472</v>
      </c>
      <c r="I794" s="406" t="s">
        <v>246</v>
      </c>
      <c r="J794" s="406" t="s">
        <v>314</v>
      </c>
      <c r="K794" s="406"/>
      <c r="L794" s="406"/>
      <c r="M794" s="406"/>
      <c r="N794" s="406"/>
      <c r="O794" s="406">
        <v>0</v>
      </c>
      <c r="P794" s="406">
        <v>0</v>
      </c>
      <c r="Q794" s="463">
        <v>17</v>
      </c>
      <c r="R794" s="464" t="s">
        <v>472</v>
      </c>
      <c r="S794" s="464" t="s">
        <v>138</v>
      </c>
      <c r="T794" s="464">
        <v>0</v>
      </c>
      <c r="U794" s="464">
        <v>0</v>
      </c>
      <c r="V794" s="464" t="s">
        <v>473</v>
      </c>
    </row>
    <row r="795" spans="1:22" x14ac:dyDescent="0.2">
      <c r="A795" s="406" t="s">
        <v>258</v>
      </c>
      <c r="B795" s="406" t="s">
        <v>259</v>
      </c>
      <c r="C795" s="406" t="s">
        <v>123</v>
      </c>
      <c r="D795" s="406" t="s">
        <v>303</v>
      </c>
      <c r="E795" s="406" t="s">
        <v>388</v>
      </c>
      <c r="F795" s="406">
        <v>17</v>
      </c>
      <c r="G795" s="406" t="s">
        <v>230</v>
      </c>
      <c r="H795" s="406" t="s">
        <v>472</v>
      </c>
      <c r="I795" s="406" t="s">
        <v>246</v>
      </c>
      <c r="J795" s="406" t="s">
        <v>307</v>
      </c>
      <c r="K795" s="406"/>
      <c r="L795" s="406"/>
      <c r="M795" s="406"/>
      <c r="N795" s="406"/>
      <c r="O795" s="406">
        <v>0</v>
      </c>
      <c r="P795" s="406">
        <v>0</v>
      </c>
      <c r="Q795" s="463">
        <v>17</v>
      </c>
      <c r="R795" s="464" t="s">
        <v>472</v>
      </c>
      <c r="S795" s="464" t="s">
        <v>139</v>
      </c>
      <c r="T795" s="464">
        <v>0</v>
      </c>
      <c r="U795" s="464">
        <v>0</v>
      </c>
      <c r="V795" s="464" t="s">
        <v>473</v>
      </c>
    </row>
    <row r="796" spans="1:22" x14ac:dyDescent="0.2">
      <c r="A796" s="406" t="s">
        <v>258</v>
      </c>
      <c r="B796" s="406" t="s">
        <v>259</v>
      </c>
      <c r="C796" s="406" t="s">
        <v>123</v>
      </c>
      <c r="D796" s="406" t="s">
        <v>304</v>
      </c>
      <c r="E796" s="406" t="s">
        <v>388</v>
      </c>
      <c r="F796" s="406">
        <v>17</v>
      </c>
      <c r="G796" s="406" t="s">
        <v>230</v>
      </c>
      <c r="H796" s="406" t="s">
        <v>472</v>
      </c>
      <c r="I796" s="406" t="s">
        <v>246</v>
      </c>
      <c r="J796" s="406" t="s">
        <v>314</v>
      </c>
      <c r="K796" s="406"/>
      <c r="L796" s="406"/>
      <c r="M796" s="406"/>
      <c r="N796" s="406"/>
      <c r="O796" s="406">
        <v>0</v>
      </c>
      <c r="P796" s="406">
        <v>0</v>
      </c>
      <c r="Q796" s="463">
        <v>17</v>
      </c>
      <c r="R796" s="464" t="s">
        <v>472</v>
      </c>
      <c r="S796" s="464" t="s">
        <v>140</v>
      </c>
      <c r="T796" s="464">
        <v>0</v>
      </c>
      <c r="U796" s="464">
        <v>0</v>
      </c>
      <c r="V796" s="464" t="s">
        <v>473</v>
      </c>
    </row>
    <row r="797" spans="1:22" x14ac:dyDescent="0.2">
      <c r="A797" s="406" t="s">
        <v>258</v>
      </c>
      <c r="B797" s="406" t="s">
        <v>259</v>
      </c>
      <c r="C797" s="406" t="s">
        <v>123</v>
      </c>
      <c r="D797" s="406" t="s">
        <v>304</v>
      </c>
      <c r="E797" s="406" t="s">
        <v>388</v>
      </c>
      <c r="F797" s="406">
        <v>17</v>
      </c>
      <c r="G797" s="406" t="s">
        <v>230</v>
      </c>
      <c r="H797" s="406" t="s">
        <v>472</v>
      </c>
      <c r="I797" s="406" t="s">
        <v>246</v>
      </c>
      <c r="J797" s="406" t="s">
        <v>307</v>
      </c>
      <c r="K797" s="406"/>
      <c r="L797" s="406"/>
      <c r="M797" s="406"/>
      <c r="N797" s="406"/>
      <c r="O797" s="406">
        <v>0</v>
      </c>
      <c r="P797" s="406">
        <v>0</v>
      </c>
      <c r="Q797" s="463">
        <v>17</v>
      </c>
      <c r="R797" s="464" t="s">
        <v>472</v>
      </c>
      <c r="S797" s="464" t="s">
        <v>141</v>
      </c>
      <c r="T797" s="464">
        <v>0</v>
      </c>
      <c r="U797" s="464">
        <v>0</v>
      </c>
      <c r="V797" s="464" t="s">
        <v>473</v>
      </c>
    </row>
    <row r="798" spans="1:22" x14ac:dyDescent="0.2">
      <c r="A798" s="406" t="s">
        <v>258</v>
      </c>
      <c r="B798" s="406" t="s">
        <v>259</v>
      </c>
      <c r="C798" s="406" t="s">
        <v>123</v>
      </c>
      <c r="D798" s="406" t="s">
        <v>73</v>
      </c>
      <c r="E798" s="406" t="s">
        <v>388</v>
      </c>
      <c r="F798" s="406">
        <v>18</v>
      </c>
      <c r="G798" s="406" t="s">
        <v>230</v>
      </c>
      <c r="H798" s="406" t="s">
        <v>172</v>
      </c>
      <c r="I798" s="406" t="s">
        <v>246</v>
      </c>
      <c r="J798" s="406" t="s">
        <v>307</v>
      </c>
      <c r="K798" s="406"/>
      <c r="L798" s="406"/>
      <c r="M798" s="406"/>
      <c r="N798" s="406"/>
      <c r="O798" s="406">
        <v>0</v>
      </c>
      <c r="P798" s="406">
        <v>0</v>
      </c>
      <c r="Q798" s="463">
        <v>18</v>
      </c>
      <c r="R798" s="464" t="s">
        <v>172</v>
      </c>
      <c r="S798" s="464" t="s">
        <v>133</v>
      </c>
      <c r="T798" s="464">
        <v>0</v>
      </c>
      <c r="U798" s="464">
        <v>0</v>
      </c>
      <c r="V798" s="464" t="s">
        <v>173</v>
      </c>
    </row>
    <row r="799" spans="1:22" x14ac:dyDescent="0.2">
      <c r="A799" s="406" t="s">
        <v>258</v>
      </c>
      <c r="B799" s="406" t="s">
        <v>259</v>
      </c>
      <c r="C799" s="406" t="s">
        <v>123</v>
      </c>
      <c r="D799" s="406" t="s">
        <v>301</v>
      </c>
      <c r="E799" s="406" t="s">
        <v>388</v>
      </c>
      <c r="F799" s="406">
        <v>18</v>
      </c>
      <c r="G799" s="406" t="s">
        <v>230</v>
      </c>
      <c r="H799" s="406" t="s">
        <v>172</v>
      </c>
      <c r="I799" s="406" t="s">
        <v>246</v>
      </c>
      <c r="J799" s="406" t="s">
        <v>307</v>
      </c>
      <c r="K799" s="406"/>
      <c r="L799" s="406"/>
      <c r="M799" s="406"/>
      <c r="N799" s="406"/>
      <c r="O799" s="406">
        <v>0</v>
      </c>
      <c r="P799" s="406">
        <v>0</v>
      </c>
      <c r="Q799" s="463">
        <v>18</v>
      </c>
      <c r="R799" s="464" t="s">
        <v>172</v>
      </c>
      <c r="S799" s="464" t="s">
        <v>135</v>
      </c>
      <c r="T799" s="464">
        <v>0</v>
      </c>
      <c r="U799" s="464">
        <v>0</v>
      </c>
      <c r="V799" s="464" t="s">
        <v>173</v>
      </c>
    </row>
    <row r="800" spans="1:22" x14ac:dyDescent="0.2">
      <c r="A800" s="406" t="s">
        <v>258</v>
      </c>
      <c r="B800" s="406" t="s">
        <v>259</v>
      </c>
      <c r="C800" s="406" t="s">
        <v>123</v>
      </c>
      <c r="D800" s="406" t="s">
        <v>302</v>
      </c>
      <c r="E800" s="406" t="s">
        <v>388</v>
      </c>
      <c r="F800" s="406">
        <v>18</v>
      </c>
      <c r="G800" s="406" t="s">
        <v>230</v>
      </c>
      <c r="H800" s="406" t="s">
        <v>172</v>
      </c>
      <c r="I800" s="406" t="s">
        <v>246</v>
      </c>
      <c r="J800" s="406" t="s">
        <v>307</v>
      </c>
      <c r="K800" s="406"/>
      <c r="L800" s="406"/>
      <c r="M800" s="406"/>
      <c r="N800" s="406"/>
      <c r="O800" s="406">
        <v>0</v>
      </c>
      <c r="P800" s="406">
        <v>0</v>
      </c>
      <c r="Q800" s="463">
        <v>18</v>
      </c>
      <c r="R800" s="464" t="s">
        <v>172</v>
      </c>
      <c r="S800" s="464" t="s">
        <v>137</v>
      </c>
      <c r="T800" s="464">
        <v>0</v>
      </c>
      <c r="U800" s="464">
        <v>0</v>
      </c>
      <c r="V800" s="464" t="s">
        <v>173</v>
      </c>
    </row>
    <row r="801" spans="1:22" x14ac:dyDescent="0.2">
      <c r="A801" s="406" t="s">
        <v>258</v>
      </c>
      <c r="B801" s="406" t="s">
        <v>259</v>
      </c>
      <c r="C801" s="406" t="s">
        <v>123</v>
      </c>
      <c r="D801" s="406" t="s">
        <v>303</v>
      </c>
      <c r="E801" s="406" t="s">
        <v>388</v>
      </c>
      <c r="F801" s="406">
        <v>18</v>
      </c>
      <c r="G801" s="406" t="s">
        <v>230</v>
      </c>
      <c r="H801" s="406" t="s">
        <v>172</v>
      </c>
      <c r="I801" s="406" t="s">
        <v>246</v>
      </c>
      <c r="J801" s="406" t="s">
        <v>307</v>
      </c>
      <c r="K801" s="406"/>
      <c r="L801" s="406"/>
      <c r="M801" s="406"/>
      <c r="N801" s="406"/>
      <c r="O801" s="406">
        <v>0</v>
      </c>
      <c r="P801" s="406">
        <v>0</v>
      </c>
      <c r="Q801" s="463">
        <v>18</v>
      </c>
      <c r="R801" s="464" t="s">
        <v>172</v>
      </c>
      <c r="S801" s="464" t="s">
        <v>139</v>
      </c>
      <c r="T801" s="464">
        <v>0</v>
      </c>
      <c r="U801" s="464">
        <v>0</v>
      </c>
      <c r="V801" s="464" t="s">
        <v>173</v>
      </c>
    </row>
    <row r="802" spans="1:22" x14ac:dyDescent="0.2">
      <c r="A802" s="406" t="s">
        <v>258</v>
      </c>
      <c r="B802" s="406" t="s">
        <v>259</v>
      </c>
      <c r="C802" s="406" t="s">
        <v>123</v>
      </c>
      <c r="D802" s="406" t="s">
        <v>304</v>
      </c>
      <c r="E802" s="406" t="s">
        <v>388</v>
      </c>
      <c r="F802" s="406">
        <v>18</v>
      </c>
      <c r="G802" s="406" t="s">
        <v>230</v>
      </c>
      <c r="H802" s="406" t="s">
        <v>172</v>
      </c>
      <c r="I802" s="406" t="s">
        <v>246</v>
      </c>
      <c r="J802" s="406" t="s">
        <v>307</v>
      </c>
      <c r="K802" s="406"/>
      <c r="L802" s="406"/>
      <c r="M802" s="406"/>
      <c r="N802" s="406"/>
      <c r="O802" s="406">
        <v>0</v>
      </c>
      <c r="P802" s="406">
        <v>0</v>
      </c>
      <c r="Q802" s="463">
        <v>18</v>
      </c>
      <c r="R802" s="464" t="s">
        <v>172</v>
      </c>
      <c r="S802" s="464" t="s">
        <v>141</v>
      </c>
      <c r="T802" s="464">
        <v>0</v>
      </c>
      <c r="U802" s="464">
        <v>0</v>
      </c>
      <c r="V802" s="464" t="s">
        <v>173</v>
      </c>
    </row>
    <row r="803" spans="1:22" x14ac:dyDescent="0.2">
      <c r="A803" s="406" t="s">
        <v>258</v>
      </c>
      <c r="B803" s="406" t="s">
        <v>259</v>
      </c>
      <c r="C803" s="406" t="s">
        <v>123</v>
      </c>
      <c r="D803" s="406" t="s">
        <v>73</v>
      </c>
      <c r="E803" s="406" t="s">
        <v>388</v>
      </c>
      <c r="F803" s="406">
        <v>19</v>
      </c>
      <c r="G803" s="406" t="s">
        <v>230</v>
      </c>
      <c r="H803" s="406" t="s">
        <v>9</v>
      </c>
      <c r="I803" s="406" t="s">
        <v>247</v>
      </c>
      <c r="J803" s="406" t="s">
        <v>307</v>
      </c>
      <c r="K803" s="406"/>
      <c r="L803" s="406"/>
      <c r="M803" s="406"/>
      <c r="N803" s="406"/>
      <c r="O803" s="406">
        <v>0</v>
      </c>
      <c r="P803" s="406">
        <v>0</v>
      </c>
      <c r="Q803" s="463">
        <v>19</v>
      </c>
      <c r="R803" s="464" t="s">
        <v>9</v>
      </c>
      <c r="S803" s="464" t="s">
        <v>133</v>
      </c>
      <c r="T803" s="464">
        <v>0</v>
      </c>
      <c r="U803" s="464">
        <v>0</v>
      </c>
      <c r="V803" s="464"/>
    </row>
    <row r="804" spans="1:22" x14ac:dyDescent="0.2">
      <c r="A804" s="406" t="s">
        <v>258</v>
      </c>
      <c r="B804" s="406" t="s">
        <v>259</v>
      </c>
      <c r="C804" s="406" t="s">
        <v>123</v>
      </c>
      <c r="D804" s="406" t="s">
        <v>301</v>
      </c>
      <c r="E804" s="406" t="s">
        <v>388</v>
      </c>
      <c r="F804" s="406">
        <v>19</v>
      </c>
      <c r="G804" s="406" t="s">
        <v>230</v>
      </c>
      <c r="H804" s="406" t="s">
        <v>9</v>
      </c>
      <c r="I804" s="406" t="s">
        <v>247</v>
      </c>
      <c r="J804" s="406" t="s">
        <v>307</v>
      </c>
      <c r="K804" s="406"/>
      <c r="L804" s="406"/>
      <c r="M804" s="406"/>
      <c r="N804" s="406"/>
      <c r="O804" s="406">
        <v>0</v>
      </c>
      <c r="P804" s="406">
        <v>0</v>
      </c>
      <c r="Q804" s="463">
        <v>19</v>
      </c>
      <c r="R804" s="464" t="s">
        <v>9</v>
      </c>
      <c r="S804" s="464" t="s">
        <v>135</v>
      </c>
      <c r="T804" s="464">
        <v>0</v>
      </c>
      <c r="U804" s="464">
        <v>0</v>
      </c>
      <c r="V804" s="464"/>
    </row>
    <row r="805" spans="1:22" x14ac:dyDescent="0.2">
      <c r="A805" s="406" t="s">
        <v>258</v>
      </c>
      <c r="B805" s="406" t="s">
        <v>259</v>
      </c>
      <c r="C805" s="406" t="s">
        <v>123</v>
      </c>
      <c r="D805" s="406" t="s">
        <v>302</v>
      </c>
      <c r="E805" s="406" t="s">
        <v>388</v>
      </c>
      <c r="F805" s="406">
        <v>19</v>
      </c>
      <c r="G805" s="406" t="s">
        <v>230</v>
      </c>
      <c r="H805" s="406" t="s">
        <v>9</v>
      </c>
      <c r="I805" s="406" t="s">
        <v>247</v>
      </c>
      <c r="J805" s="406" t="s">
        <v>307</v>
      </c>
      <c r="K805" s="406"/>
      <c r="L805" s="406"/>
      <c r="M805" s="406"/>
      <c r="N805" s="406"/>
      <c r="O805" s="406">
        <v>0</v>
      </c>
      <c r="P805" s="406">
        <v>0</v>
      </c>
      <c r="Q805" s="463">
        <v>19</v>
      </c>
      <c r="R805" s="464" t="s">
        <v>9</v>
      </c>
      <c r="S805" s="464" t="s">
        <v>137</v>
      </c>
      <c r="T805" s="464">
        <v>0</v>
      </c>
      <c r="U805" s="464">
        <v>0</v>
      </c>
      <c r="V805" s="464"/>
    </row>
    <row r="806" spans="1:22" x14ac:dyDescent="0.2">
      <c r="A806" s="406" t="s">
        <v>258</v>
      </c>
      <c r="B806" s="406" t="s">
        <v>259</v>
      </c>
      <c r="C806" s="406" t="s">
        <v>123</v>
      </c>
      <c r="D806" s="406" t="s">
        <v>303</v>
      </c>
      <c r="E806" s="406" t="s">
        <v>388</v>
      </c>
      <c r="F806" s="406">
        <v>19</v>
      </c>
      <c r="G806" s="406" t="s">
        <v>230</v>
      </c>
      <c r="H806" s="406" t="s">
        <v>9</v>
      </c>
      <c r="I806" s="406" t="s">
        <v>247</v>
      </c>
      <c r="J806" s="406" t="s">
        <v>307</v>
      </c>
      <c r="K806" s="406"/>
      <c r="L806" s="406"/>
      <c r="M806" s="406"/>
      <c r="N806" s="406"/>
      <c r="O806" s="406">
        <v>0</v>
      </c>
      <c r="P806" s="406">
        <v>0</v>
      </c>
      <c r="Q806" s="463">
        <v>19</v>
      </c>
      <c r="R806" s="464" t="s">
        <v>9</v>
      </c>
      <c r="S806" s="464" t="s">
        <v>139</v>
      </c>
      <c r="T806" s="464">
        <v>0</v>
      </c>
      <c r="U806" s="464">
        <v>0</v>
      </c>
      <c r="V806" s="464"/>
    </row>
    <row r="807" spans="1:22" x14ac:dyDescent="0.2">
      <c r="A807" s="406" t="s">
        <v>258</v>
      </c>
      <c r="B807" s="406" t="s">
        <v>259</v>
      </c>
      <c r="C807" s="406" t="s">
        <v>123</v>
      </c>
      <c r="D807" s="406" t="s">
        <v>304</v>
      </c>
      <c r="E807" s="406" t="s">
        <v>388</v>
      </c>
      <c r="F807" s="406">
        <v>19</v>
      </c>
      <c r="G807" s="406" t="s">
        <v>230</v>
      </c>
      <c r="H807" s="406" t="s">
        <v>9</v>
      </c>
      <c r="I807" s="406" t="s">
        <v>247</v>
      </c>
      <c r="J807" s="406" t="s">
        <v>307</v>
      </c>
      <c r="K807" s="406"/>
      <c r="L807" s="406"/>
      <c r="M807" s="406"/>
      <c r="N807" s="406"/>
      <c r="O807" s="406">
        <v>0</v>
      </c>
      <c r="P807" s="406">
        <v>0</v>
      </c>
      <c r="Q807" s="463">
        <v>19</v>
      </c>
      <c r="R807" s="464" t="s">
        <v>9</v>
      </c>
      <c r="S807" s="464" t="s">
        <v>141</v>
      </c>
      <c r="T807" s="464">
        <v>0</v>
      </c>
      <c r="U807" s="464">
        <v>0</v>
      </c>
      <c r="V807" s="464"/>
    </row>
    <row r="808" spans="1:22" x14ac:dyDescent="0.2">
      <c r="A808" s="406" t="s">
        <v>258</v>
      </c>
      <c r="B808" s="406" t="s">
        <v>259</v>
      </c>
      <c r="C808" s="406" t="s">
        <v>123</v>
      </c>
      <c r="D808" s="406" t="s">
        <v>73</v>
      </c>
      <c r="E808" s="406" t="s">
        <v>390</v>
      </c>
      <c r="F808" s="406">
        <v>1</v>
      </c>
      <c r="G808" s="406" t="s">
        <v>230</v>
      </c>
      <c r="H808" s="406" t="s">
        <v>143</v>
      </c>
      <c r="I808" s="406" t="s">
        <v>246</v>
      </c>
      <c r="J808" s="406" t="s">
        <v>314</v>
      </c>
      <c r="K808" s="406"/>
      <c r="L808" s="406"/>
      <c r="M808" s="406"/>
      <c r="N808" s="406"/>
      <c r="O808" s="406">
        <v>0</v>
      </c>
      <c r="P808" s="406">
        <v>0.25</v>
      </c>
      <c r="Q808" s="463">
        <v>1</v>
      </c>
      <c r="R808" s="464" t="s">
        <v>143</v>
      </c>
      <c r="S808" s="464" t="s">
        <v>132</v>
      </c>
      <c r="T808" s="464">
        <v>0</v>
      </c>
      <c r="U808" s="464">
        <v>0.25</v>
      </c>
      <c r="V808" s="464" t="s">
        <v>144</v>
      </c>
    </row>
    <row r="809" spans="1:22" x14ac:dyDescent="0.2">
      <c r="A809" s="406" t="s">
        <v>258</v>
      </c>
      <c r="B809" s="406" t="s">
        <v>259</v>
      </c>
      <c r="C809" s="406" t="s">
        <v>123</v>
      </c>
      <c r="D809" s="406" t="s">
        <v>73</v>
      </c>
      <c r="E809" s="406" t="s">
        <v>390</v>
      </c>
      <c r="F809" s="406">
        <v>1</v>
      </c>
      <c r="G809" s="406" t="s">
        <v>230</v>
      </c>
      <c r="H809" s="406" t="s">
        <v>143</v>
      </c>
      <c r="I809" s="406" t="s">
        <v>246</v>
      </c>
      <c r="J809" s="406" t="s">
        <v>307</v>
      </c>
      <c r="K809" s="406"/>
      <c r="L809" s="406"/>
      <c r="M809" s="406"/>
      <c r="N809" s="406"/>
      <c r="O809" s="406">
        <v>0</v>
      </c>
      <c r="P809" s="406">
        <v>0</v>
      </c>
      <c r="Q809" s="463">
        <v>1</v>
      </c>
      <c r="R809" s="464" t="s">
        <v>143</v>
      </c>
      <c r="S809" s="464" t="s">
        <v>133</v>
      </c>
      <c r="T809" s="464">
        <v>0</v>
      </c>
      <c r="U809" s="464">
        <v>0</v>
      </c>
      <c r="V809" s="464" t="s">
        <v>144</v>
      </c>
    </row>
    <row r="810" spans="1:22" x14ac:dyDescent="0.2">
      <c r="A810" s="406" t="s">
        <v>258</v>
      </c>
      <c r="B810" s="406" t="s">
        <v>259</v>
      </c>
      <c r="C810" s="406" t="s">
        <v>123</v>
      </c>
      <c r="D810" s="406" t="s">
        <v>301</v>
      </c>
      <c r="E810" s="406" t="s">
        <v>390</v>
      </c>
      <c r="F810" s="406">
        <v>1</v>
      </c>
      <c r="G810" s="406" t="s">
        <v>230</v>
      </c>
      <c r="H810" s="406" t="s">
        <v>143</v>
      </c>
      <c r="I810" s="406" t="s">
        <v>246</v>
      </c>
      <c r="J810" s="406" t="s">
        <v>314</v>
      </c>
      <c r="K810" s="406"/>
      <c r="L810" s="406"/>
      <c r="M810" s="406"/>
      <c r="N810" s="406"/>
      <c r="O810" s="406">
        <v>0</v>
      </c>
      <c r="P810" s="406">
        <v>0.1</v>
      </c>
      <c r="Q810" s="463">
        <v>1</v>
      </c>
      <c r="R810" s="464" t="s">
        <v>143</v>
      </c>
      <c r="S810" s="464" t="s">
        <v>134</v>
      </c>
      <c r="T810" s="464">
        <v>0</v>
      </c>
      <c r="U810" s="464">
        <v>0.1</v>
      </c>
      <c r="V810" s="464" t="s">
        <v>144</v>
      </c>
    </row>
    <row r="811" spans="1:22" x14ac:dyDescent="0.2">
      <c r="A811" s="406" t="s">
        <v>258</v>
      </c>
      <c r="B811" s="406" t="s">
        <v>259</v>
      </c>
      <c r="C811" s="406" t="s">
        <v>123</v>
      </c>
      <c r="D811" s="406" t="s">
        <v>301</v>
      </c>
      <c r="E811" s="406" t="s">
        <v>390</v>
      </c>
      <c r="F811" s="406">
        <v>1</v>
      </c>
      <c r="G811" s="406" t="s">
        <v>230</v>
      </c>
      <c r="H811" s="406" t="s">
        <v>143</v>
      </c>
      <c r="I811" s="406" t="s">
        <v>246</v>
      </c>
      <c r="J811" s="406" t="s">
        <v>307</v>
      </c>
      <c r="K811" s="406"/>
      <c r="L811" s="406"/>
      <c r="M811" s="406"/>
      <c r="N811" s="406"/>
      <c r="O811" s="406">
        <v>0</v>
      </c>
      <c r="P811" s="406">
        <v>0</v>
      </c>
      <c r="Q811" s="463">
        <v>1</v>
      </c>
      <c r="R811" s="464" t="s">
        <v>143</v>
      </c>
      <c r="S811" s="464" t="s">
        <v>135</v>
      </c>
      <c r="T811" s="464">
        <v>0</v>
      </c>
      <c r="U811" s="464">
        <v>0</v>
      </c>
      <c r="V811" s="464" t="s">
        <v>144</v>
      </c>
    </row>
    <row r="812" spans="1:22" x14ac:dyDescent="0.2">
      <c r="A812" s="406" t="s">
        <v>258</v>
      </c>
      <c r="B812" s="406" t="s">
        <v>259</v>
      </c>
      <c r="C812" s="406" t="s">
        <v>123</v>
      </c>
      <c r="D812" s="406" t="s">
        <v>302</v>
      </c>
      <c r="E812" s="406" t="s">
        <v>390</v>
      </c>
      <c r="F812" s="406">
        <v>1</v>
      </c>
      <c r="G812" s="406" t="s">
        <v>230</v>
      </c>
      <c r="H812" s="406" t="s">
        <v>143</v>
      </c>
      <c r="I812" s="406" t="s">
        <v>246</v>
      </c>
      <c r="J812" s="406" t="s">
        <v>314</v>
      </c>
      <c r="K812" s="406"/>
      <c r="L812" s="406"/>
      <c r="M812" s="406"/>
      <c r="N812" s="406"/>
      <c r="O812" s="406">
        <v>0</v>
      </c>
      <c r="P812" s="406">
        <v>0</v>
      </c>
      <c r="Q812" s="463">
        <v>1</v>
      </c>
      <c r="R812" s="464" t="s">
        <v>143</v>
      </c>
      <c r="S812" s="464" t="s">
        <v>136</v>
      </c>
      <c r="T812" s="464">
        <v>0</v>
      </c>
      <c r="U812" s="464">
        <v>0</v>
      </c>
      <c r="V812" s="464" t="s">
        <v>144</v>
      </c>
    </row>
    <row r="813" spans="1:22" x14ac:dyDescent="0.2">
      <c r="A813" s="406" t="s">
        <v>258</v>
      </c>
      <c r="B813" s="406" t="s">
        <v>259</v>
      </c>
      <c r="C813" s="406" t="s">
        <v>123</v>
      </c>
      <c r="D813" s="406" t="s">
        <v>302</v>
      </c>
      <c r="E813" s="406" t="s">
        <v>390</v>
      </c>
      <c r="F813" s="406">
        <v>1</v>
      </c>
      <c r="G813" s="406" t="s">
        <v>230</v>
      </c>
      <c r="H813" s="406" t="s">
        <v>143</v>
      </c>
      <c r="I813" s="406" t="s">
        <v>246</v>
      </c>
      <c r="J813" s="406" t="s">
        <v>307</v>
      </c>
      <c r="K813" s="406"/>
      <c r="L813" s="406"/>
      <c r="M813" s="406"/>
      <c r="N813" s="406"/>
      <c r="O813" s="406">
        <v>0</v>
      </c>
      <c r="P813" s="406">
        <v>0</v>
      </c>
      <c r="Q813" s="463">
        <v>1</v>
      </c>
      <c r="R813" s="464" t="s">
        <v>143</v>
      </c>
      <c r="S813" s="464" t="s">
        <v>137</v>
      </c>
      <c r="T813" s="464">
        <v>0</v>
      </c>
      <c r="U813" s="464">
        <v>0</v>
      </c>
      <c r="V813" s="464" t="s">
        <v>144</v>
      </c>
    </row>
    <row r="814" spans="1:22" x14ac:dyDescent="0.2">
      <c r="A814" s="406" t="s">
        <v>258</v>
      </c>
      <c r="B814" s="406" t="s">
        <v>259</v>
      </c>
      <c r="C814" s="406" t="s">
        <v>123</v>
      </c>
      <c r="D814" s="406" t="s">
        <v>303</v>
      </c>
      <c r="E814" s="406" t="s">
        <v>390</v>
      </c>
      <c r="F814" s="406">
        <v>1</v>
      </c>
      <c r="G814" s="406" t="s">
        <v>230</v>
      </c>
      <c r="H814" s="406" t="s">
        <v>143</v>
      </c>
      <c r="I814" s="406" t="s">
        <v>246</v>
      </c>
      <c r="J814" s="406" t="s">
        <v>314</v>
      </c>
      <c r="K814" s="406"/>
      <c r="L814" s="406"/>
      <c r="M814" s="406"/>
      <c r="N814" s="406"/>
      <c r="O814" s="406">
        <v>0</v>
      </c>
      <c r="P814" s="406">
        <v>0</v>
      </c>
      <c r="Q814" s="463">
        <v>1</v>
      </c>
      <c r="R814" s="464" t="s">
        <v>143</v>
      </c>
      <c r="S814" s="464" t="s">
        <v>138</v>
      </c>
      <c r="T814" s="464">
        <v>0</v>
      </c>
      <c r="U814" s="464">
        <v>0</v>
      </c>
      <c r="V814" s="464" t="s">
        <v>144</v>
      </c>
    </row>
    <row r="815" spans="1:22" x14ac:dyDescent="0.2">
      <c r="A815" s="406" t="s">
        <v>258</v>
      </c>
      <c r="B815" s="406" t="s">
        <v>259</v>
      </c>
      <c r="C815" s="406" t="s">
        <v>123</v>
      </c>
      <c r="D815" s="406" t="s">
        <v>303</v>
      </c>
      <c r="E815" s="406" t="s">
        <v>390</v>
      </c>
      <c r="F815" s="406">
        <v>1</v>
      </c>
      <c r="G815" s="406" t="s">
        <v>230</v>
      </c>
      <c r="H815" s="406" t="s">
        <v>143</v>
      </c>
      <c r="I815" s="406" t="s">
        <v>246</v>
      </c>
      <c r="J815" s="406" t="s">
        <v>307</v>
      </c>
      <c r="K815" s="406"/>
      <c r="L815" s="406"/>
      <c r="M815" s="406"/>
      <c r="N815" s="406"/>
      <c r="O815" s="406">
        <v>0</v>
      </c>
      <c r="P815" s="406">
        <v>0</v>
      </c>
      <c r="Q815" s="463">
        <v>1</v>
      </c>
      <c r="R815" s="464" t="s">
        <v>143</v>
      </c>
      <c r="S815" s="464" t="s">
        <v>139</v>
      </c>
      <c r="T815" s="464">
        <v>0</v>
      </c>
      <c r="U815" s="464">
        <v>0</v>
      </c>
      <c r="V815" s="464" t="s">
        <v>144</v>
      </c>
    </row>
    <row r="816" spans="1:22" x14ac:dyDescent="0.2">
      <c r="A816" s="406" t="s">
        <v>258</v>
      </c>
      <c r="B816" s="406" t="s">
        <v>259</v>
      </c>
      <c r="C816" s="406" t="s">
        <v>123</v>
      </c>
      <c r="D816" s="406" t="s">
        <v>304</v>
      </c>
      <c r="E816" s="406" t="s">
        <v>390</v>
      </c>
      <c r="F816" s="406">
        <v>1</v>
      </c>
      <c r="G816" s="406" t="s">
        <v>230</v>
      </c>
      <c r="H816" s="406" t="s">
        <v>143</v>
      </c>
      <c r="I816" s="406" t="s">
        <v>246</v>
      </c>
      <c r="J816" s="406" t="s">
        <v>314</v>
      </c>
      <c r="K816" s="406"/>
      <c r="L816" s="406"/>
      <c r="M816" s="406"/>
      <c r="N816" s="406"/>
      <c r="O816" s="406">
        <v>0</v>
      </c>
      <c r="P816" s="406">
        <v>0</v>
      </c>
      <c r="Q816" s="463">
        <v>1</v>
      </c>
      <c r="R816" s="464" t="s">
        <v>143</v>
      </c>
      <c r="S816" s="464" t="s">
        <v>140</v>
      </c>
      <c r="T816" s="464">
        <v>0</v>
      </c>
      <c r="U816" s="464">
        <v>0</v>
      </c>
      <c r="V816" s="464" t="s">
        <v>144</v>
      </c>
    </row>
    <row r="817" spans="1:22" x14ac:dyDescent="0.2">
      <c r="A817" s="406" t="s">
        <v>258</v>
      </c>
      <c r="B817" s="406" t="s">
        <v>259</v>
      </c>
      <c r="C817" s="406" t="s">
        <v>123</v>
      </c>
      <c r="D817" s="406" t="s">
        <v>304</v>
      </c>
      <c r="E817" s="406" t="s">
        <v>390</v>
      </c>
      <c r="F817" s="406">
        <v>1</v>
      </c>
      <c r="G817" s="406" t="s">
        <v>230</v>
      </c>
      <c r="H817" s="406" t="s">
        <v>143</v>
      </c>
      <c r="I817" s="406" t="s">
        <v>246</v>
      </c>
      <c r="J817" s="406" t="s">
        <v>307</v>
      </c>
      <c r="K817" s="406"/>
      <c r="L817" s="406"/>
      <c r="M817" s="406"/>
      <c r="N817" s="406"/>
      <c r="O817" s="406">
        <v>0</v>
      </c>
      <c r="P817" s="406">
        <v>0</v>
      </c>
      <c r="Q817" s="463">
        <v>1</v>
      </c>
      <c r="R817" s="464" t="s">
        <v>143</v>
      </c>
      <c r="S817" s="464" t="s">
        <v>141</v>
      </c>
      <c r="T817" s="464">
        <v>0</v>
      </c>
      <c r="U817" s="464">
        <v>0</v>
      </c>
      <c r="V817" s="464" t="s">
        <v>144</v>
      </c>
    </row>
    <row r="818" spans="1:22" x14ac:dyDescent="0.2">
      <c r="A818" s="406" t="s">
        <v>258</v>
      </c>
      <c r="B818" s="406" t="s">
        <v>259</v>
      </c>
      <c r="C818" s="406" t="s">
        <v>123</v>
      </c>
      <c r="D818" s="406" t="s">
        <v>73</v>
      </c>
      <c r="E818" s="406" t="s">
        <v>390</v>
      </c>
      <c r="F818" s="406">
        <v>2</v>
      </c>
      <c r="G818" s="406" t="s">
        <v>230</v>
      </c>
      <c r="H818" s="406" t="s">
        <v>145</v>
      </c>
      <c r="I818" s="406" t="s">
        <v>246</v>
      </c>
      <c r="J818" s="406" t="s">
        <v>314</v>
      </c>
      <c r="K818" s="406"/>
      <c r="L818" s="406"/>
      <c r="M818" s="406"/>
      <c r="N818" s="406"/>
      <c r="O818" s="406">
        <v>0</v>
      </c>
      <c r="P818" s="406">
        <v>0.5</v>
      </c>
      <c r="Q818" s="463">
        <v>2</v>
      </c>
      <c r="R818" s="464" t="s">
        <v>145</v>
      </c>
      <c r="S818" s="464" t="s">
        <v>132</v>
      </c>
      <c r="T818" s="464">
        <v>0</v>
      </c>
      <c r="U818" s="464">
        <v>0.5</v>
      </c>
      <c r="V818" s="464" t="s">
        <v>146</v>
      </c>
    </row>
    <row r="819" spans="1:22" x14ac:dyDescent="0.2">
      <c r="A819" s="406" t="s">
        <v>258</v>
      </c>
      <c r="B819" s="406" t="s">
        <v>259</v>
      </c>
      <c r="C819" s="406" t="s">
        <v>123</v>
      </c>
      <c r="D819" s="406" t="s">
        <v>73</v>
      </c>
      <c r="E819" s="406" t="s">
        <v>390</v>
      </c>
      <c r="F819" s="406">
        <v>2</v>
      </c>
      <c r="G819" s="406" t="s">
        <v>230</v>
      </c>
      <c r="H819" s="406" t="s">
        <v>145</v>
      </c>
      <c r="I819" s="406" t="s">
        <v>246</v>
      </c>
      <c r="J819" s="406" t="s">
        <v>307</v>
      </c>
      <c r="K819" s="406"/>
      <c r="L819" s="406"/>
      <c r="M819" s="406"/>
      <c r="N819" s="406"/>
      <c r="O819" s="406">
        <v>0</v>
      </c>
      <c r="P819" s="406">
        <v>0</v>
      </c>
      <c r="Q819" s="463">
        <v>2</v>
      </c>
      <c r="R819" s="464" t="s">
        <v>145</v>
      </c>
      <c r="S819" s="464" t="s">
        <v>133</v>
      </c>
      <c r="T819" s="464">
        <v>0</v>
      </c>
      <c r="U819" s="464">
        <v>0</v>
      </c>
      <c r="V819" s="464" t="s">
        <v>146</v>
      </c>
    </row>
    <row r="820" spans="1:22" x14ac:dyDescent="0.2">
      <c r="A820" s="406" t="s">
        <v>258</v>
      </c>
      <c r="B820" s="406" t="s">
        <v>259</v>
      </c>
      <c r="C820" s="406" t="s">
        <v>123</v>
      </c>
      <c r="D820" s="406" t="s">
        <v>301</v>
      </c>
      <c r="E820" s="406" t="s">
        <v>390</v>
      </c>
      <c r="F820" s="406">
        <v>2</v>
      </c>
      <c r="G820" s="406" t="s">
        <v>230</v>
      </c>
      <c r="H820" s="406" t="s">
        <v>145</v>
      </c>
      <c r="I820" s="406" t="s">
        <v>246</v>
      </c>
      <c r="J820" s="406" t="s">
        <v>314</v>
      </c>
      <c r="K820" s="406"/>
      <c r="L820" s="406"/>
      <c r="M820" s="406"/>
      <c r="N820" s="406"/>
      <c r="O820" s="406">
        <v>0</v>
      </c>
      <c r="P820" s="406">
        <v>0.5</v>
      </c>
      <c r="Q820" s="463">
        <v>2</v>
      </c>
      <c r="R820" s="464" t="s">
        <v>145</v>
      </c>
      <c r="S820" s="464" t="s">
        <v>134</v>
      </c>
      <c r="T820" s="464">
        <v>0</v>
      </c>
      <c r="U820" s="464">
        <v>0.5</v>
      </c>
      <c r="V820" s="464" t="s">
        <v>146</v>
      </c>
    </row>
    <row r="821" spans="1:22" x14ac:dyDescent="0.2">
      <c r="A821" s="406" t="s">
        <v>258</v>
      </c>
      <c r="B821" s="406" t="s">
        <v>259</v>
      </c>
      <c r="C821" s="406" t="s">
        <v>123</v>
      </c>
      <c r="D821" s="406" t="s">
        <v>301</v>
      </c>
      <c r="E821" s="406" t="s">
        <v>390</v>
      </c>
      <c r="F821" s="406">
        <v>2</v>
      </c>
      <c r="G821" s="406" t="s">
        <v>230</v>
      </c>
      <c r="H821" s="406" t="s">
        <v>145</v>
      </c>
      <c r="I821" s="406" t="s">
        <v>246</v>
      </c>
      <c r="J821" s="406" t="s">
        <v>307</v>
      </c>
      <c r="K821" s="406"/>
      <c r="L821" s="406"/>
      <c r="M821" s="406"/>
      <c r="N821" s="406"/>
      <c r="O821" s="406">
        <v>0</v>
      </c>
      <c r="P821" s="406">
        <v>0</v>
      </c>
      <c r="Q821" s="463">
        <v>2</v>
      </c>
      <c r="R821" s="464" t="s">
        <v>145</v>
      </c>
      <c r="S821" s="464" t="s">
        <v>135</v>
      </c>
      <c r="T821" s="464">
        <v>0</v>
      </c>
      <c r="U821" s="464">
        <v>0</v>
      </c>
      <c r="V821" s="464" t="s">
        <v>146</v>
      </c>
    </row>
    <row r="822" spans="1:22" x14ac:dyDescent="0.2">
      <c r="A822" s="406" t="s">
        <v>258</v>
      </c>
      <c r="B822" s="406" t="s">
        <v>259</v>
      </c>
      <c r="C822" s="406" t="s">
        <v>123</v>
      </c>
      <c r="D822" s="406" t="s">
        <v>302</v>
      </c>
      <c r="E822" s="406" t="s">
        <v>390</v>
      </c>
      <c r="F822" s="406">
        <v>2</v>
      </c>
      <c r="G822" s="406" t="s">
        <v>230</v>
      </c>
      <c r="H822" s="406" t="s">
        <v>145</v>
      </c>
      <c r="I822" s="406" t="s">
        <v>246</v>
      </c>
      <c r="J822" s="406" t="s">
        <v>314</v>
      </c>
      <c r="K822" s="406"/>
      <c r="L822" s="406"/>
      <c r="M822" s="406"/>
      <c r="N822" s="406"/>
      <c r="O822" s="406">
        <v>0</v>
      </c>
      <c r="P822" s="406">
        <v>0.5</v>
      </c>
      <c r="Q822" s="463">
        <v>2</v>
      </c>
      <c r="R822" s="464" t="s">
        <v>145</v>
      </c>
      <c r="S822" s="464" t="s">
        <v>136</v>
      </c>
      <c r="T822" s="464">
        <v>0</v>
      </c>
      <c r="U822" s="464">
        <v>0.5</v>
      </c>
      <c r="V822" s="464" t="s">
        <v>146</v>
      </c>
    </row>
    <row r="823" spans="1:22" x14ac:dyDescent="0.2">
      <c r="A823" s="406" t="s">
        <v>258</v>
      </c>
      <c r="B823" s="406" t="s">
        <v>259</v>
      </c>
      <c r="C823" s="406" t="s">
        <v>123</v>
      </c>
      <c r="D823" s="406" t="s">
        <v>302</v>
      </c>
      <c r="E823" s="406" t="s">
        <v>390</v>
      </c>
      <c r="F823" s="406">
        <v>2</v>
      </c>
      <c r="G823" s="406" t="s">
        <v>230</v>
      </c>
      <c r="H823" s="406" t="s">
        <v>145</v>
      </c>
      <c r="I823" s="406" t="s">
        <v>246</v>
      </c>
      <c r="J823" s="406" t="s">
        <v>307</v>
      </c>
      <c r="K823" s="406"/>
      <c r="L823" s="406"/>
      <c r="M823" s="406"/>
      <c r="N823" s="406"/>
      <c r="O823" s="406">
        <v>0</v>
      </c>
      <c r="P823" s="406">
        <v>0</v>
      </c>
      <c r="Q823" s="463">
        <v>2</v>
      </c>
      <c r="R823" s="464" t="s">
        <v>145</v>
      </c>
      <c r="S823" s="464" t="s">
        <v>137</v>
      </c>
      <c r="T823" s="464">
        <v>0</v>
      </c>
      <c r="U823" s="464">
        <v>0</v>
      </c>
      <c r="V823" s="464" t="s">
        <v>146</v>
      </c>
    </row>
    <row r="824" spans="1:22" x14ac:dyDescent="0.2">
      <c r="A824" s="406" t="s">
        <v>258</v>
      </c>
      <c r="B824" s="406" t="s">
        <v>259</v>
      </c>
      <c r="C824" s="406" t="s">
        <v>123</v>
      </c>
      <c r="D824" s="406" t="s">
        <v>303</v>
      </c>
      <c r="E824" s="406" t="s">
        <v>390</v>
      </c>
      <c r="F824" s="406">
        <v>2</v>
      </c>
      <c r="G824" s="406" t="s">
        <v>230</v>
      </c>
      <c r="H824" s="406" t="s">
        <v>145</v>
      </c>
      <c r="I824" s="406" t="s">
        <v>246</v>
      </c>
      <c r="J824" s="406" t="s">
        <v>314</v>
      </c>
      <c r="K824" s="406"/>
      <c r="L824" s="406"/>
      <c r="M824" s="406"/>
      <c r="N824" s="406"/>
      <c r="O824" s="406">
        <v>0</v>
      </c>
      <c r="P824" s="406">
        <v>0.5</v>
      </c>
      <c r="Q824" s="463">
        <v>2</v>
      </c>
      <c r="R824" s="464" t="s">
        <v>145</v>
      </c>
      <c r="S824" s="464" t="s">
        <v>138</v>
      </c>
      <c r="T824" s="464">
        <v>0</v>
      </c>
      <c r="U824" s="464">
        <v>0.5</v>
      </c>
      <c r="V824" s="464" t="s">
        <v>146</v>
      </c>
    </row>
    <row r="825" spans="1:22" x14ac:dyDescent="0.2">
      <c r="A825" s="406" t="s">
        <v>258</v>
      </c>
      <c r="B825" s="406" t="s">
        <v>259</v>
      </c>
      <c r="C825" s="406" t="s">
        <v>123</v>
      </c>
      <c r="D825" s="406" t="s">
        <v>303</v>
      </c>
      <c r="E825" s="406" t="s">
        <v>390</v>
      </c>
      <c r="F825" s="406">
        <v>2</v>
      </c>
      <c r="G825" s="406" t="s">
        <v>230</v>
      </c>
      <c r="H825" s="406" t="s">
        <v>145</v>
      </c>
      <c r="I825" s="406" t="s">
        <v>246</v>
      </c>
      <c r="J825" s="406" t="s">
        <v>307</v>
      </c>
      <c r="K825" s="406"/>
      <c r="L825" s="406"/>
      <c r="M825" s="406"/>
      <c r="N825" s="406"/>
      <c r="O825" s="406">
        <v>0</v>
      </c>
      <c r="P825" s="406">
        <v>0</v>
      </c>
      <c r="Q825" s="463">
        <v>2</v>
      </c>
      <c r="R825" s="464" t="s">
        <v>145</v>
      </c>
      <c r="S825" s="464" t="s">
        <v>139</v>
      </c>
      <c r="T825" s="464">
        <v>0</v>
      </c>
      <c r="U825" s="464">
        <v>0</v>
      </c>
      <c r="V825" s="464" t="s">
        <v>146</v>
      </c>
    </row>
    <row r="826" spans="1:22" x14ac:dyDescent="0.2">
      <c r="A826" s="406" t="s">
        <v>258</v>
      </c>
      <c r="B826" s="406" t="s">
        <v>259</v>
      </c>
      <c r="C826" s="406" t="s">
        <v>123</v>
      </c>
      <c r="D826" s="406" t="s">
        <v>304</v>
      </c>
      <c r="E826" s="406" t="s">
        <v>390</v>
      </c>
      <c r="F826" s="406">
        <v>2</v>
      </c>
      <c r="G826" s="406" t="s">
        <v>230</v>
      </c>
      <c r="H826" s="406" t="s">
        <v>145</v>
      </c>
      <c r="I826" s="406" t="s">
        <v>246</v>
      </c>
      <c r="J826" s="406" t="s">
        <v>314</v>
      </c>
      <c r="K826" s="406"/>
      <c r="L826" s="406"/>
      <c r="M826" s="406"/>
      <c r="N826" s="406"/>
      <c r="O826" s="406">
        <v>0</v>
      </c>
      <c r="P826" s="406">
        <v>0.5</v>
      </c>
      <c r="Q826" s="463">
        <v>2</v>
      </c>
      <c r="R826" s="464" t="s">
        <v>145</v>
      </c>
      <c r="S826" s="464" t="s">
        <v>140</v>
      </c>
      <c r="T826" s="464">
        <v>0</v>
      </c>
      <c r="U826" s="464">
        <v>0.5</v>
      </c>
      <c r="V826" s="464" t="s">
        <v>146</v>
      </c>
    </row>
    <row r="827" spans="1:22" x14ac:dyDescent="0.2">
      <c r="A827" s="406" t="s">
        <v>258</v>
      </c>
      <c r="B827" s="406" t="s">
        <v>259</v>
      </c>
      <c r="C827" s="406" t="s">
        <v>123</v>
      </c>
      <c r="D827" s="406" t="s">
        <v>304</v>
      </c>
      <c r="E827" s="406" t="s">
        <v>390</v>
      </c>
      <c r="F827" s="406">
        <v>2</v>
      </c>
      <c r="G827" s="406" t="s">
        <v>230</v>
      </c>
      <c r="H827" s="406" t="s">
        <v>145</v>
      </c>
      <c r="I827" s="406" t="s">
        <v>246</v>
      </c>
      <c r="J827" s="406" t="s">
        <v>307</v>
      </c>
      <c r="K827" s="406"/>
      <c r="L827" s="406"/>
      <c r="M827" s="406"/>
      <c r="N827" s="406"/>
      <c r="O827" s="406">
        <v>0</v>
      </c>
      <c r="P827" s="406">
        <v>0</v>
      </c>
      <c r="Q827" s="463">
        <v>2</v>
      </c>
      <c r="R827" s="464" t="s">
        <v>145</v>
      </c>
      <c r="S827" s="464" t="s">
        <v>141</v>
      </c>
      <c r="T827" s="464">
        <v>0</v>
      </c>
      <c r="U827" s="464">
        <v>0</v>
      </c>
      <c r="V827" s="464" t="s">
        <v>146</v>
      </c>
    </row>
    <row r="828" spans="1:22" x14ac:dyDescent="0.2">
      <c r="A828" s="406" t="s">
        <v>258</v>
      </c>
      <c r="B828" s="406" t="s">
        <v>259</v>
      </c>
      <c r="C828" s="406" t="s">
        <v>123</v>
      </c>
      <c r="D828" s="406" t="s">
        <v>73</v>
      </c>
      <c r="E828" s="406" t="s">
        <v>390</v>
      </c>
      <c r="F828" s="406">
        <v>3</v>
      </c>
      <c r="G828" s="406" t="s">
        <v>230</v>
      </c>
      <c r="H828" s="406" t="s">
        <v>147</v>
      </c>
      <c r="I828" s="406" t="s">
        <v>246</v>
      </c>
      <c r="J828" s="406" t="s">
        <v>314</v>
      </c>
      <c r="K828" s="406"/>
      <c r="L828" s="406"/>
      <c r="M828" s="406"/>
      <c r="N828" s="406"/>
      <c r="O828" s="406">
        <v>0</v>
      </c>
      <c r="P828" s="406">
        <v>0.7</v>
      </c>
      <c r="Q828" s="463">
        <v>3</v>
      </c>
      <c r="R828" s="464" t="s">
        <v>147</v>
      </c>
      <c r="S828" s="464" t="s">
        <v>132</v>
      </c>
      <c r="T828" s="464">
        <v>0</v>
      </c>
      <c r="U828" s="464">
        <v>0.7</v>
      </c>
      <c r="V828" s="464" t="s">
        <v>148</v>
      </c>
    </row>
    <row r="829" spans="1:22" x14ac:dyDescent="0.2">
      <c r="A829" s="406" t="s">
        <v>258</v>
      </c>
      <c r="B829" s="406" t="s">
        <v>259</v>
      </c>
      <c r="C829" s="406" t="s">
        <v>123</v>
      </c>
      <c r="D829" s="406" t="s">
        <v>73</v>
      </c>
      <c r="E829" s="406" t="s">
        <v>390</v>
      </c>
      <c r="F829" s="406">
        <v>3</v>
      </c>
      <c r="G829" s="406" t="s">
        <v>230</v>
      </c>
      <c r="H829" s="406" t="s">
        <v>147</v>
      </c>
      <c r="I829" s="406" t="s">
        <v>246</v>
      </c>
      <c r="J829" s="406" t="s">
        <v>307</v>
      </c>
      <c r="K829" s="406"/>
      <c r="L829" s="406"/>
      <c r="M829" s="406"/>
      <c r="N829" s="406"/>
      <c r="O829" s="406">
        <v>0</v>
      </c>
      <c r="P829" s="406">
        <v>0</v>
      </c>
      <c r="Q829" s="463">
        <v>3</v>
      </c>
      <c r="R829" s="464" t="s">
        <v>147</v>
      </c>
      <c r="S829" s="464" t="s">
        <v>133</v>
      </c>
      <c r="T829" s="464">
        <v>0</v>
      </c>
      <c r="U829" s="464">
        <v>0</v>
      </c>
      <c r="V829" s="464" t="s">
        <v>148</v>
      </c>
    </row>
    <row r="830" spans="1:22" x14ac:dyDescent="0.2">
      <c r="A830" s="406" t="s">
        <v>258</v>
      </c>
      <c r="B830" s="406" t="s">
        <v>259</v>
      </c>
      <c r="C830" s="406" t="s">
        <v>123</v>
      </c>
      <c r="D830" s="406" t="s">
        <v>301</v>
      </c>
      <c r="E830" s="406" t="s">
        <v>390</v>
      </c>
      <c r="F830" s="406">
        <v>3</v>
      </c>
      <c r="G830" s="406" t="s">
        <v>230</v>
      </c>
      <c r="H830" s="406" t="s">
        <v>147</v>
      </c>
      <c r="I830" s="406" t="s">
        <v>246</v>
      </c>
      <c r="J830" s="406" t="s">
        <v>314</v>
      </c>
      <c r="K830" s="406"/>
      <c r="L830" s="406"/>
      <c r="M830" s="406"/>
      <c r="N830" s="406"/>
      <c r="O830" s="406">
        <v>0</v>
      </c>
      <c r="P830" s="406">
        <v>0.4</v>
      </c>
      <c r="Q830" s="463">
        <v>3</v>
      </c>
      <c r="R830" s="464" t="s">
        <v>147</v>
      </c>
      <c r="S830" s="464" t="s">
        <v>134</v>
      </c>
      <c r="T830" s="464">
        <v>0</v>
      </c>
      <c r="U830" s="464">
        <v>0.4</v>
      </c>
      <c r="V830" s="464" t="s">
        <v>148</v>
      </c>
    </row>
    <row r="831" spans="1:22" x14ac:dyDescent="0.2">
      <c r="A831" s="406" t="s">
        <v>258</v>
      </c>
      <c r="B831" s="406" t="s">
        <v>259</v>
      </c>
      <c r="C831" s="406" t="s">
        <v>123</v>
      </c>
      <c r="D831" s="406" t="s">
        <v>301</v>
      </c>
      <c r="E831" s="406" t="s">
        <v>390</v>
      </c>
      <c r="F831" s="406">
        <v>3</v>
      </c>
      <c r="G831" s="406" t="s">
        <v>230</v>
      </c>
      <c r="H831" s="406" t="s">
        <v>147</v>
      </c>
      <c r="I831" s="406" t="s">
        <v>246</v>
      </c>
      <c r="J831" s="406" t="s">
        <v>307</v>
      </c>
      <c r="K831" s="406"/>
      <c r="L831" s="406"/>
      <c r="M831" s="406"/>
      <c r="N831" s="406"/>
      <c r="O831" s="406">
        <v>0</v>
      </c>
      <c r="P831" s="406">
        <v>0</v>
      </c>
      <c r="Q831" s="463">
        <v>3</v>
      </c>
      <c r="R831" s="464" t="s">
        <v>147</v>
      </c>
      <c r="S831" s="464" t="s">
        <v>135</v>
      </c>
      <c r="T831" s="464">
        <v>0</v>
      </c>
      <c r="U831" s="464">
        <v>0</v>
      </c>
      <c r="V831" s="464" t="s">
        <v>148</v>
      </c>
    </row>
    <row r="832" spans="1:22" x14ac:dyDescent="0.2">
      <c r="A832" s="406" t="s">
        <v>258</v>
      </c>
      <c r="B832" s="406" t="s">
        <v>259</v>
      </c>
      <c r="C832" s="406" t="s">
        <v>123</v>
      </c>
      <c r="D832" s="406" t="s">
        <v>302</v>
      </c>
      <c r="E832" s="406" t="s">
        <v>390</v>
      </c>
      <c r="F832" s="406">
        <v>3</v>
      </c>
      <c r="G832" s="406" t="s">
        <v>230</v>
      </c>
      <c r="H832" s="406" t="s">
        <v>147</v>
      </c>
      <c r="I832" s="406" t="s">
        <v>246</v>
      </c>
      <c r="J832" s="406" t="s">
        <v>314</v>
      </c>
      <c r="K832" s="406"/>
      <c r="L832" s="406"/>
      <c r="M832" s="406"/>
      <c r="N832" s="406"/>
      <c r="O832" s="406">
        <v>0</v>
      </c>
      <c r="P832" s="406">
        <v>0.2</v>
      </c>
      <c r="Q832" s="463">
        <v>3</v>
      </c>
      <c r="R832" s="464" t="s">
        <v>147</v>
      </c>
      <c r="S832" s="464" t="s">
        <v>136</v>
      </c>
      <c r="T832" s="464">
        <v>0</v>
      </c>
      <c r="U832" s="464">
        <v>0.2</v>
      </c>
      <c r="V832" s="464" t="s">
        <v>148</v>
      </c>
    </row>
    <row r="833" spans="1:22" x14ac:dyDescent="0.2">
      <c r="A833" s="406" t="s">
        <v>258</v>
      </c>
      <c r="B833" s="406" t="s">
        <v>259</v>
      </c>
      <c r="C833" s="406" t="s">
        <v>123</v>
      </c>
      <c r="D833" s="406" t="s">
        <v>302</v>
      </c>
      <c r="E833" s="406" t="s">
        <v>390</v>
      </c>
      <c r="F833" s="406">
        <v>3</v>
      </c>
      <c r="G833" s="406" t="s">
        <v>230</v>
      </c>
      <c r="H833" s="406" t="s">
        <v>147</v>
      </c>
      <c r="I833" s="406" t="s">
        <v>246</v>
      </c>
      <c r="J833" s="406" t="s">
        <v>307</v>
      </c>
      <c r="K833" s="406"/>
      <c r="L833" s="406"/>
      <c r="M833" s="406"/>
      <c r="N833" s="406"/>
      <c r="O833" s="406">
        <v>0</v>
      </c>
      <c r="P833" s="406">
        <v>0</v>
      </c>
      <c r="Q833" s="463">
        <v>3</v>
      </c>
      <c r="R833" s="464" t="s">
        <v>147</v>
      </c>
      <c r="S833" s="464" t="s">
        <v>137</v>
      </c>
      <c r="T833" s="464">
        <v>0</v>
      </c>
      <c r="U833" s="464">
        <v>0</v>
      </c>
      <c r="V833" s="464" t="s">
        <v>148</v>
      </c>
    </row>
    <row r="834" spans="1:22" x14ac:dyDescent="0.2">
      <c r="A834" s="406" t="s">
        <v>258</v>
      </c>
      <c r="B834" s="406" t="s">
        <v>259</v>
      </c>
      <c r="C834" s="406" t="s">
        <v>123</v>
      </c>
      <c r="D834" s="406" t="s">
        <v>303</v>
      </c>
      <c r="E834" s="406" t="s">
        <v>390</v>
      </c>
      <c r="F834" s="406">
        <v>3</v>
      </c>
      <c r="G834" s="406" t="s">
        <v>230</v>
      </c>
      <c r="H834" s="406" t="s">
        <v>147</v>
      </c>
      <c r="I834" s="406" t="s">
        <v>246</v>
      </c>
      <c r="J834" s="406" t="s">
        <v>314</v>
      </c>
      <c r="K834" s="406"/>
      <c r="L834" s="406"/>
      <c r="M834" s="406"/>
      <c r="N834" s="406"/>
      <c r="O834" s="406">
        <v>0</v>
      </c>
      <c r="P834" s="406">
        <v>0.2</v>
      </c>
      <c r="Q834" s="463">
        <v>3</v>
      </c>
      <c r="R834" s="464" t="s">
        <v>147</v>
      </c>
      <c r="S834" s="464" t="s">
        <v>138</v>
      </c>
      <c r="T834" s="464">
        <v>0</v>
      </c>
      <c r="U834" s="464">
        <v>0.2</v>
      </c>
      <c r="V834" s="464" t="s">
        <v>148</v>
      </c>
    </row>
    <row r="835" spans="1:22" x14ac:dyDescent="0.2">
      <c r="A835" s="406" t="s">
        <v>258</v>
      </c>
      <c r="B835" s="406" t="s">
        <v>259</v>
      </c>
      <c r="C835" s="406" t="s">
        <v>123</v>
      </c>
      <c r="D835" s="406" t="s">
        <v>303</v>
      </c>
      <c r="E835" s="406" t="s">
        <v>390</v>
      </c>
      <c r="F835" s="406">
        <v>3</v>
      </c>
      <c r="G835" s="406" t="s">
        <v>230</v>
      </c>
      <c r="H835" s="406" t="s">
        <v>147</v>
      </c>
      <c r="I835" s="406" t="s">
        <v>246</v>
      </c>
      <c r="J835" s="406" t="s">
        <v>307</v>
      </c>
      <c r="K835" s="406"/>
      <c r="L835" s="406"/>
      <c r="M835" s="406"/>
      <c r="N835" s="406"/>
      <c r="O835" s="406">
        <v>0</v>
      </c>
      <c r="P835" s="406">
        <v>0</v>
      </c>
      <c r="Q835" s="463">
        <v>3</v>
      </c>
      <c r="R835" s="464" t="s">
        <v>147</v>
      </c>
      <c r="S835" s="464" t="s">
        <v>139</v>
      </c>
      <c r="T835" s="464">
        <v>0</v>
      </c>
      <c r="U835" s="464">
        <v>0</v>
      </c>
      <c r="V835" s="464" t="s">
        <v>148</v>
      </c>
    </row>
    <row r="836" spans="1:22" x14ac:dyDescent="0.2">
      <c r="A836" s="406" t="s">
        <v>258</v>
      </c>
      <c r="B836" s="406" t="s">
        <v>259</v>
      </c>
      <c r="C836" s="406" t="s">
        <v>123</v>
      </c>
      <c r="D836" s="406" t="s">
        <v>304</v>
      </c>
      <c r="E836" s="406" t="s">
        <v>390</v>
      </c>
      <c r="F836" s="406">
        <v>3</v>
      </c>
      <c r="G836" s="406" t="s">
        <v>230</v>
      </c>
      <c r="H836" s="406" t="s">
        <v>147</v>
      </c>
      <c r="I836" s="406" t="s">
        <v>246</v>
      </c>
      <c r="J836" s="406" t="s">
        <v>314</v>
      </c>
      <c r="K836" s="406"/>
      <c r="L836" s="406"/>
      <c r="M836" s="406"/>
      <c r="N836" s="406"/>
      <c r="O836" s="406">
        <v>0</v>
      </c>
      <c r="P836" s="406">
        <v>0.2</v>
      </c>
      <c r="Q836" s="463">
        <v>3</v>
      </c>
      <c r="R836" s="464" t="s">
        <v>147</v>
      </c>
      <c r="S836" s="464" t="s">
        <v>140</v>
      </c>
      <c r="T836" s="464">
        <v>0</v>
      </c>
      <c r="U836" s="464">
        <v>0.2</v>
      </c>
      <c r="V836" s="464" t="s">
        <v>148</v>
      </c>
    </row>
    <row r="837" spans="1:22" x14ac:dyDescent="0.2">
      <c r="A837" s="406" t="s">
        <v>258</v>
      </c>
      <c r="B837" s="406" t="s">
        <v>259</v>
      </c>
      <c r="C837" s="406" t="s">
        <v>123</v>
      </c>
      <c r="D837" s="406" t="s">
        <v>304</v>
      </c>
      <c r="E837" s="406" t="s">
        <v>390</v>
      </c>
      <c r="F837" s="406">
        <v>3</v>
      </c>
      <c r="G837" s="406" t="s">
        <v>230</v>
      </c>
      <c r="H837" s="406" t="s">
        <v>147</v>
      </c>
      <c r="I837" s="406" t="s">
        <v>246</v>
      </c>
      <c r="J837" s="406" t="s">
        <v>307</v>
      </c>
      <c r="K837" s="406"/>
      <c r="L837" s="406"/>
      <c r="M837" s="406"/>
      <c r="N837" s="406"/>
      <c r="O837" s="406">
        <v>0</v>
      </c>
      <c r="P837" s="406">
        <v>0</v>
      </c>
      <c r="Q837" s="463">
        <v>3</v>
      </c>
      <c r="R837" s="464" t="s">
        <v>147</v>
      </c>
      <c r="S837" s="464" t="s">
        <v>141</v>
      </c>
      <c r="T837" s="464">
        <v>0</v>
      </c>
      <c r="U837" s="464">
        <v>0</v>
      </c>
      <c r="V837" s="464" t="s">
        <v>148</v>
      </c>
    </row>
    <row r="838" spans="1:22" x14ac:dyDescent="0.2">
      <c r="A838" s="406" t="s">
        <v>258</v>
      </c>
      <c r="B838" s="406" t="s">
        <v>259</v>
      </c>
      <c r="C838" s="406" t="s">
        <v>123</v>
      </c>
      <c r="D838" s="406" t="s">
        <v>73</v>
      </c>
      <c r="E838" s="406" t="s">
        <v>390</v>
      </c>
      <c r="F838" s="406">
        <v>4</v>
      </c>
      <c r="G838" s="406" t="s">
        <v>230</v>
      </c>
      <c r="H838" s="406" t="s">
        <v>149</v>
      </c>
      <c r="I838" s="406" t="s">
        <v>246</v>
      </c>
      <c r="J838" s="406" t="s">
        <v>314</v>
      </c>
      <c r="K838" s="406"/>
      <c r="L838" s="406"/>
      <c r="M838" s="406"/>
      <c r="N838" s="406"/>
      <c r="O838" s="406">
        <v>0</v>
      </c>
      <c r="P838" s="406">
        <v>0.45</v>
      </c>
      <c r="Q838" s="463">
        <v>4</v>
      </c>
      <c r="R838" s="464" t="s">
        <v>149</v>
      </c>
      <c r="S838" s="464" t="s">
        <v>132</v>
      </c>
      <c r="T838" s="464">
        <v>0</v>
      </c>
      <c r="U838" s="464">
        <v>0.45</v>
      </c>
      <c r="V838" s="464" t="s">
        <v>150</v>
      </c>
    </row>
    <row r="839" spans="1:22" x14ac:dyDescent="0.2">
      <c r="A839" s="406" t="s">
        <v>258</v>
      </c>
      <c r="B839" s="406" t="s">
        <v>259</v>
      </c>
      <c r="C839" s="406" t="s">
        <v>123</v>
      </c>
      <c r="D839" s="406" t="s">
        <v>73</v>
      </c>
      <c r="E839" s="406" t="s">
        <v>390</v>
      </c>
      <c r="F839" s="406">
        <v>4</v>
      </c>
      <c r="G839" s="406" t="s">
        <v>230</v>
      </c>
      <c r="H839" s="406" t="s">
        <v>149</v>
      </c>
      <c r="I839" s="406" t="s">
        <v>246</v>
      </c>
      <c r="J839" s="406" t="s">
        <v>307</v>
      </c>
      <c r="K839" s="406"/>
      <c r="L839" s="406"/>
      <c r="M839" s="406"/>
      <c r="N839" s="406"/>
      <c r="O839" s="406">
        <v>0</v>
      </c>
      <c r="P839" s="406">
        <v>0</v>
      </c>
      <c r="Q839" s="463">
        <v>4</v>
      </c>
      <c r="R839" s="464" t="s">
        <v>149</v>
      </c>
      <c r="S839" s="464" t="s">
        <v>133</v>
      </c>
      <c r="T839" s="464">
        <v>0</v>
      </c>
      <c r="U839" s="464">
        <v>0</v>
      </c>
      <c r="V839" s="464" t="s">
        <v>150</v>
      </c>
    </row>
    <row r="840" spans="1:22" x14ac:dyDescent="0.2">
      <c r="A840" s="406" t="s">
        <v>258</v>
      </c>
      <c r="B840" s="406" t="s">
        <v>259</v>
      </c>
      <c r="C840" s="406" t="s">
        <v>123</v>
      </c>
      <c r="D840" s="406" t="s">
        <v>301</v>
      </c>
      <c r="E840" s="406" t="s">
        <v>390</v>
      </c>
      <c r="F840" s="406">
        <v>4</v>
      </c>
      <c r="G840" s="406" t="s">
        <v>230</v>
      </c>
      <c r="H840" s="406" t="s">
        <v>149</v>
      </c>
      <c r="I840" s="406" t="s">
        <v>246</v>
      </c>
      <c r="J840" s="406" t="s">
        <v>314</v>
      </c>
      <c r="K840" s="406"/>
      <c r="L840" s="406"/>
      <c r="M840" s="406"/>
      <c r="N840" s="406"/>
      <c r="O840" s="406">
        <v>0</v>
      </c>
      <c r="P840" s="406">
        <v>0.25</v>
      </c>
      <c r="Q840" s="463">
        <v>4</v>
      </c>
      <c r="R840" s="464" t="s">
        <v>149</v>
      </c>
      <c r="S840" s="464" t="s">
        <v>134</v>
      </c>
      <c r="T840" s="464">
        <v>0</v>
      </c>
      <c r="U840" s="464">
        <v>0.25</v>
      </c>
      <c r="V840" s="464" t="s">
        <v>150</v>
      </c>
    </row>
    <row r="841" spans="1:22" x14ac:dyDescent="0.2">
      <c r="A841" s="406" t="s">
        <v>258</v>
      </c>
      <c r="B841" s="406" t="s">
        <v>259</v>
      </c>
      <c r="C841" s="406" t="s">
        <v>123</v>
      </c>
      <c r="D841" s="406" t="s">
        <v>301</v>
      </c>
      <c r="E841" s="406" t="s">
        <v>390</v>
      </c>
      <c r="F841" s="406">
        <v>4</v>
      </c>
      <c r="G841" s="406" t="s">
        <v>230</v>
      </c>
      <c r="H841" s="406" t="s">
        <v>149</v>
      </c>
      <c r="I841" s="406" t="s">
        <v>246</v>
      </c>
      <c r="J841" s="406" t="s">
        <v>307</v>
      </c>
      <c r="K841" s="406"/>
      <c r="L841" s="406"/>
      <c r="M841" s="406"/>
      <c r="N841" s="406"/>
      <c r="O841" s="406">
        <v>0</v>
      </c>
      <c r="P841" s="406">
        <v>0</v>
      </c>
      <c r="Q841" s="463">
        <v>4</v>
      </c>
      <c r="R841" s="464" t="s">
        <v>149</v>
      </c>
      <c r="S841" s="464" t="s">
        <v>135</v>
      </c>
      <c r="T841" s="464">
        <v>0</v>
      </c>
      <c r="U841" s="464">
        <v>0</v>
      </c>
      <c r="V841" s="464" t="s">
        <v>150</v>
      </c>
    </row>
    <row r="842" spans="1:22" x14ac:dyDescent="0.2">
      <c r="A842" s="406" t="s">
        <v>258</v>
      </c>
      <c r="B842" s="406" t="s">
        <v>259</v>
      </c>
      <c r="C842" s="406" t="s">
        <v>123</v>
      </c>
      <c r="D842" s="406" t="s">
        <v>302</v>
      </c>
      <c r="E842" s="406" t="s">
        <v>390</v>
      </c>
      <c r="F842" s="406">
        <v>4</v>
      </c>
      <c r="G842" s="406" t="s">
        <v>230</v>
      </c>
      <c r="H842" s="406" t="s">
        <v>149</v>
      </c>
      <c r="I842" s="406" t="s">
        <v>246</v>
      </c>
      <c r="J842" s="406" t="s">
        <v>314</v>
      </c>
      <c r="K842" s="406"/>
      <c r="L842" s="406"/>
      <c r="M842" s="406"/>
      <c r="N842" s="406"/>
      <c r="O842" s="406">
        <v>0</v>
      </c>
      <c r="P842" s="406">
        <v>0.25</v>
      </c>
      <c r="Q842" s="463">
        <v>4</v>
      </c>
      <c r="R842" s="464" t="s">
        <v>149</v>
      </c>
      <c r="S842" s="464" t="s">
        <v>136</v>
      </c>
      <c r="T842" s="464">
        <v>0</v>
      </c>
      <c r="U842" s="464">
        <v>0.25</v>
      </c>
      <c r="V842" s="464" t="s">
        <v>150</v>
      </c>
    </row>
    <row r="843" spans="1:22" x14ac:dyDescent="0.2">
      <c r="A843" s="406" t="s">
        <v>258</v>
      </c>
      <c r="B843" s="406" t="s">
        <v>259</v>
      </c>
      <c r="C843" s="406" t="s">
        <v>123</v>
      </c>
      <c r="D843" s="406" t="s">
        <v>302</v>
      </c>
      <c r="E843" s="406" t="s">
        <v>390</v>
      </c>
      <c r="F843" s="406">
        <v>4</v>
      </c>
      <c r="G843" s="406" t="s">
        <v>230</v>
      </c>
      <c r="H843" s="406" t="s">
        <v>149</v>
      </c>
      <c r="I843" s="406" t="s">
        <v>246</v>
      </c>
      <c r="J843" s="406" t="s">
        <v>307</v>
      </c>
      <c r="K843" s="406"/>
      <c r="L843" s="406"/>
      <c r="M843" s="406"/>
      <c r="N843" s="406"/>
      <c r="O843" s="406">
        <v>0</v>
      </c>
      <c r="P843" s="406">
        <v>0</v>
      </c>
      <c r="Q843" s="463">
        <v>4</v>
      </c>
      <c r="R843" s="464" t="s">
        <v>149</v>
      </c>
      <c r="S843" s="464" t="s">
        <v>137</v>
      </c>
      <c r="T843" s="464">
        <v>0</v>
      </c>
      <c r="U843" s="464">
        <v>0</v>
      </c>
      <c r="V843" s="464" t="s">
        <v>150</v>
      </c>
    </row>
    <row r="844" spans="1:22" x14ac:dyDescent="0.2">
      <c r="A844" s="406" t="s">
        <v>258</v>
      </c>
      <c r="B844" s="406" t="s">
        <v>259</v>
      </c>
      <c r="C844" s="406" t="s">
        <v>123</v>
      </c>
      <c r="D844" s="406" t="s">
        <v>303</v>
      </c>
      <c r="E844" s="406" t="s">
        <v>390</v>
      </c>
      <c r="F844" s="406">
        <v>4</v>
      </c>
      <c r="G844" s="406" t="s">
        <v>230</v>
      </c>
      <c r="H844" s="406" t="s">
        <v>149</v>
      </c>
      <c r="I844" s="406" t="s">
        <v>246</v>
      </c>
      <c r="J844" s="406" t="s">
        <v>314</v>
      </c>
      <c r="K844" s="406"/>
      <c r="L844" s="406"/>
      <c r="M844" s="406"/>
      <c r="N844" s="406"/>
      <c r="O844" s="406">
        <v>0</v>
      </c>
      <c r="P844" s="406">
        <v>0.25</v>
      </c>
      <c r="Q844" s="463">
        <v>4</v>
      </c>
      <c r="R844" s="464" t="s">
        <v>149</v>
      </c>
      <c r="S844" s="464" t="s">
        <v>138</v>
      </c>
      <c r="T844" s="464">
        <v>0</v>
      </c>
      <c r="U844" s="464">
        <v>0.25</v>
      </c>
      <c r="V844" s="464" t="s">
        <v>150</v>
      </c>
    </row>
    <row r="845" spans="1:22" x14ac:dyDescent="0.2">
      <c r="A845" s="406" t="s">
        <v>258</v>
      </c>
      <c r="B845" s="406" t="s">
        <v>259</v>
      </c>
      <c r="C845" s="406" t="s">
        <v>123</v>
      </c>
      <c r="D845" s="406" t="s">
        <v>303</v>
      </c>
      <c r="E845" s="406" t="s">
        <v>390</v>
      </c>
      <c r="F845" s="406">
        <v>4</v>
      </c>
      <c r="G845" s="406" t="s">
        <v>230</v>
      </c>
      <c r="H845" s="406" t="s">
        <v>149</v>
      </c>
      <c r="I845" s="406" t="s">
        <v>246</v>
      </c>
      <c r="J845" s="406" t="s">
        <v>307</v>
      </c>
      <c r="K845" s="406"/>
      <c r="L845" s="406"/>
      <c r="M845" s="406"/>
      <c r="N845" s="406"/>
      <c r="O845" s="406">
        <v>0</v>
      </c>
      <c r="P845" s="406">
        <v>0</v>
      </c>
      <c r="Q845" s="463">
        <v>4</v>
      </c>
      <c r="R845" s="464" t="s">
        <v>149</v>
      </c>
      <c r="S845" s="464" t="s">
        <v>139</v>
      </c>
      <c r="T845" s="464">
        <v>0</v>
      </c>
      <c r="U845" s="464">
        <v>0</v>
      </c>
      <c r="V845" s="464" t="s">
        <v>150</v>
      </c>
    </row>
    <row r="846" spans="1:22" x14ac:dyDescent="0.2">
      <c r="A846" s="406" t="s">
        <v>258</v>
      </c>
      <c r="B846" s="406" t="s">
        <v>259</v>
      </c>
      <c r="C846" s="406" t="s">
        <v>123</v>
      </c>
      <c r="D846" s="406" t="s">
        <v>304</v>
      </c>
      <c r="E846" s="406" t="s">
        <v>390</v>
      </c>
      <c r="F846" s="406">
        <v>4</v>
      </c>
      <c r="G846" s="406" t="s">
        <v>230</v>
      </c>
      <c r="H846" s="406" t="s">
        <v>149</v>
      </c>
      <c r="I846" s="406" t="s">
        <v>246</v>
      </c>
      <c r="J846" s="406" t="s">
        <v>314</v>
      </c>
      <c r="K846" s="406"/>
      <c r="L846" s="406"/>
      <c r="M846" s="406"/>
      <c r="N846" s="406"/>
      <c r="O846" s="406">
        <v>0</v>
      </c>
      <c r="P846" s="406">
        <v>0.25</v>
      </c>
      <c r="Q846" s="463">
        <v>4</v>
      </c>
      <c r="R846" s="464" t="s">
        <v>149</v>
      </c>
      <c r="S846" s="464" t="s">
        <v>140</v>
      </c>
      <c r="T846" s="464">
        <v>0</v>
      </c>
      <c r="U846" s="464">
        <v>0.25</v>
      </c>
      <c r="V846" s="464" t="s">
        <v>150</v>
      </c>
    </row>
    <row r="847" spans="1:22" x14ac:dyDescent="0.2">
      <c r="A847" s="406" t="s">
        <v>258</v>
      </c>
      <c r="B847" s="406" t="s">
        <v>259</v>
      </c>
      <c r="C847" s="406" t="s">
        <v>123</v>
      </c>
      <c r="D847" s="406" t="s">
        <v>304</v>
      </c>
      <c r="E847" s="406" t="s">
        <v>390</v>
      </c>
      <c r="F847" s="406">
        <v>4</v>
      </c>
      <c r="G847" s="406" t="s">
        <v>230</v>
      </c>
      <c r="H847" s="406" t="s">
        <v>149</v>
      </c>
      <c r="I847" s="406" t="s">
        <v>246</v>
      </c>
      <c r="J847" s="406" t="s">
        <v>307</v>
      </c>
      <c r="K847" s="406"/>
      <c r="L847" s="406"/>
      <c r="M847" s="406"/>
      <c r="N847" s="406"/>
      <c r="O847" s="406">
        <v>0</v>
      </c>
      <c r="P847" s="406">
        <v>0</v>
      </c>
      <c r="Q847" s="463">
        <v>4</v>
      </c>
      <c r="R847" s="464" t="s">
        <v>149</v>
      </c>
      <c r="S847" s="464" t="s">
        <v>141</v>
      </c>
      <c r="T847" s="464">
        <v>0</v>
      </c>
      <c r="U847" s="464">
        <v>0</v>
      </c>
      <c r="V847" s="464" t="s">
        <v>150</v>
      </c>
    </row>
    <row r="848" spans="1:22" x14ac:dyDescent="0.2">
      <c r="A848" s="406" t="s">
        <v>258</v>
      </c>
      <c r="B848" s="406" t="s">
        <v>259</v>
      </c>
      <c r="C848" s="406" t="s">
        <v>123</v>
      </c>
      <c r="D848" s="406" t="s">
        <v>73</v>
      </c>
      <c r="E848" s="406" t="s">
        <v>390</v>
      </c>
      <c r="F848" s="406">
        <v>5</v>
      </c>
      <c r="G848" s="406" t="s">
        <v>230</v>
      </c>
      <c r="H848" s="406" t="s">
        <v>151</v>
      </c>
      <c r="I848" s="406" t="s">
        <v>246</v>
      </c>
      <c r="J848" s="406" t="s">
        <v>314</v>
      </c>
      <c r="K848" s="406"/>
      <c r="L848" s="406"/>
      <c r="M848" s="406"/>
      <c r="N848" s="406"/>
      <c r="O848" s="406">
        <v>0</v>
      </c>
      <c r="P848" s="406">
        <v>0.2</v>
      </c>
      <c r="Q848" s="463">
        <v>5</v>
      </c>
      <c r="R848" s="464" t="s">
        <v>151</v>
      </c>
      <c r="S848" s="464" t="s">
        <v>132</v>
      </c>
      <c r="T848" s="464">
        <v>0</v>
      </c>
      <c r="U848" s="464">
        <v>0.2</v>
      </c>
      <c r="V848" s="464" t="s">
        <v>152</v>
      </c>
    </row>
    <row r="849" spans="1:22" x14ac:dyDescent="0.2">
      <c r="A849" s="406" t="s">
        <v>258</v>
      </c>
      <c r="B849" s="406" t="s">
        <v>259</v>
      </c>
      <c r="C849" s="406" t="s">
        <v>123</v>
      </c>
      <c r="D849" s="406" t="s">
        <v>73</v>
      </c>
      <c r="E849" s="406" t="s">
        <v>390</v>
      </c>
      <c r="F849" s="406">
        <v>5</v>
      </c>
      <c r="G849" s="406" t="s">
        <v>230</v>
      </c>
      <c r="H849" s="406" t="s">
        <v>151</v>
      </c>
      <c r="I849" s="406" t="s">
        <v>246</v>
      </c>
      <c r="J849" s="406" t="s">
        <v>307</v>
      </c>
      <c r="K849" s="406"/>
      <c r="L849" s="406"/>
      <c r="M849" s="406"/>
      <c r="N849" s="406"/>
      <c r="O849" s="406">
        <v>0</v>
      </c>
      <c r="P849" s="406">
        <v>0</v>
      </c>
      <c r="Q849" s="463">
        <v>5</v>
      </c>
      <c r="R849" s="464" t="s">
        <v>151</v>
      </c>
      <c r="S849" s="464" t="s">
        <v>133</v>
      </c>
      <c r="T849" s="464">
        <v>0</v>
      </c>
      <c r="U849" s="464">
        <v>0</v>
      </c>
      <c r="V849" s="464" t="s">
        <v>152</v>
      </c>
    </row>
    <row r="850" spans="1:22" x14ac:dyDescent="0.2">
      <c r="A850" s="406" t="s">
        <v>258</v>
      </c>
      <c r="B850" s="406" t="s">
        <v>259</v>
      </c>
      <c r="C850" s="406" t="s">
        <v>123</v>
      </c>
      <c r="D850" s="406" t="s">
        <v>301</v>
      </c>
      <c r="E850" s="406" t="s">
        <v>390</v>
      </c>
      <c r="F850" s="406">
        <v>5</v>
      </c>
      <c r="G850" s="406" t="s">
        <v>230</v>
      </c>
      <c r="H850" s="406" t="s">
        <v>151</v>
      </c>
      <c r="I850" s="406" t="s">
        <v>246</v>
      </c>
      <c r="J850" s="406" t="s">
        <v>314</v>
      </c>
      <c r="K850" s="406"/>
      <c r="L850" s="406"/>
      <c r="M850" s="406"/>
      <c r="N850" s="406"/>
      <c r="O850" s="406">
        <v>0</v>
      </c>
      <c r="P850" s="406">
        <v>0</v>
      </c>
      <c r="Q850" s="463">
        <v>5</v>
      </c>
      <c r="R850" s="464" t="s">
        <v>151</v>
      </c>
      <c r="S850" s="464" t="s">
        <v>134</v>
      </c>
      <c r="T850" s="464">
        <v>0</v>
      </c>
      <c r="U850" s="464">
        <v>0</v>
      </c>
      <c r="V850" s="464" t="s">
        <v>152</v>
      </c>
    </row>
    <row r="851" spans="1:22" x14ac:dyDescent="0.2">
      <c r="A851" s="406" t="s">
        <v>258</v>
      </c>
      <c r="B851" s="406" t="s">
        <v>259</v>
      </c>
      <c r="C851" s="406" t="s">
        <v>123</v>
      </c>
      <c r="D851" s="406" t="s">
        <v>301</v>
      </c>
      <c r="E851" s="406" t="s">
        <v>390</v>
      </c>
      <c r="F851" s="406">
        <v>5</v>
      </c>
      <c r="G851" s="406" t="s">
        <v>230</v>
      </c>
      <c r="H851" s="406" t="s">
        <v>151</v>
      </c>
      <c r="I851" s="406" t="s">
        <v>246</v>
      </c>
      <c r="J851" s="406" t="s">
        <v>307</v>
      </c>
      <c r="K851" s="406"/>
      <c r="L851" s="406"/>
      <c r="M851" s="406"/>
      <c r="N851" s="406"/>
      <c r="O851" s="406">
        <v>0</v>
      </c>
      <c r="P851" s="406">
        <v>0</v>
      </c>
      <c r="Q851" s="463">
        <v>5</v>
      </c>
      <c r="R851" s="464" t="s">
        <v>151</v>
      </c>
      <c r="S851" s="464" t="s">
        <v>135</v>
      </c>
      <c r="T851" s="464">
        <v>0</v>
      </c>
      <c r="U851" s="464">
        <v>0</v>
      </c>
      <c r="V851" s="464" t="s">
        <v>152</v>
      </c>
    </row>
    <row r="852" spans="1:22" x14ac:dyDescent="0.2">
      <c r="A852" s="406" t="s">
        <v>258</v>
      </c>
      <c r="B852" s="406" t="s">
        <v>259</v>
      </c>
      <c r="C852" s="406" t="s">
        <v>123</v>
      </c>
      <c r="D852" s="406" t="s">
        <v>302</v>
      </c>
      <c r="E852" s="406" t="s">
        <v>390</v>
      </c>
      <c r="F852" s="406">
        <v>5</v>
      </c>
      <c r="G852" s="406" t="s">
        <v>230</v>
      </c>
      <c r="H852" s="406" t="s">
        <v>151</v>
      </c>
      <c r="I852" s="406" t="s">
        <v>246</v>
      </c>
      <c r="J852" s="406" t="s">
        <v>314</v>
      </c>
      <c r="K852" s="406"/>
      <c r="L852" s="406"/>
      <c r="M852" s="406"/>
      <c r="N852" s="406"/>
      <c r="O852" s="406">
        <v>0</v>
      </c>
      <c r="P852" s="406">
        <v>0</v>
      </c>
      <c r="Q852" s="463">
        <v>5</v>
      </c>
      <c r="R852" s="464" t="s">
        <v>151</v>
      </c>
      <c r="S852" s="464" t="s">
        <v>136</v>
      </c>
      <c r="T852" s="464">
        <v>0</v>
      </c>
      <c r="U852" s="464">
        <v>0</v>
      </c>
      <c r="V852" s="464" t="s">
        <v>152</v>
      </c>
    </row>
    <row r="853" spans="1:22" x14ac:dyDescent="0.2">
      <c r="A853" s="406" t="s">
        <v>258</v>
      </c>
      <c r="B853" s="406" t="s">
        <v>259</v>
      </c>
      <c r="C853" s="406" t="s">
        <v>123</v>
      </c>
      <c r="D853" s="406" t="s">
        <v>302</v>
      </c>
      <c r="E853" s="406" t="s">
        <v>390</v>
      </c>
      <c r="F853" s="406">
        <v>5</v>
      </c>
      <c r="G853" s="406" t="s">
        <v>230</v>
      </c>
      <c r="H853" s="406" t="s">
        <v>151</v>
      </c>
      <c r="I853" s="406" t="s">
        <v>246</v>
      </c>
      <c r="J853" s="406" t="s">
        <v>307</v>
      </c>
      <c r="K853" s="406"/>
      <c r="L853" s="406"/>
      <c r="M853" s="406"/>
      <c r="N853" s="406"/>
      <c r="O853" s="406">
        <v>0</v>
      </c>
      <c r="P853" s="406">
        <v>0</v>
      </c>
      <c r="Q853" s="463">
        <v>5</v>
      </c>
      <c r="R853" s="464" t="s">
        <v>151</v>
      </c>
      <c r="S853" s="464" t="s">
        <v>137</v>
      </c>
      <c r="T853" s="464">
        <v>0</v>
      </c>
      <c r="U853" s="464">
        <v>0</v>
      </c>
      <c r="V853" s="464" t="s">
        <v>152</v>
      </c>
    </row>
    <row r="854" spans="1:22" x14ac:dyDescent="0.2">
      <c r="A854" s="406" t="s">
        <v>258</v>
      </c>
      <c r="B854" s="406" t="s">
        <v>259</v>
      </c>
      <c r="C854" s="406" t="s">
        <v>123</v>
      </c>
      <c r="D854" s="406" t="s">
        <v>303</v>
      </c>
      <c r="E854" s="406" t="s">
        <v>390</v>
      </c>
      <c r="F854" s="406">
        <v>5</v>
      </c>
      <c r="G854" s="406" t="s">
        <v>230</v>
      </c>
      <c r="H854" s="406" t="s">
        <v>151</v>
      </c>
      <c r="I854" s="406" t="s">
        <v>246</v>
      </c>
      <c r="J854" s="406" t="s">
        <v>314</v>
      </c>
      <c r="K854" s="406"/>
      <c r="L854" s="406"/>
      <c r="M854" s="406"/>
      <c r="N854" s="406"/>
      <c r="O854" s="406">
        <v>0</v>
      </c>
      <c r="P854" s="406">
        <v>0</v>
      </c>
      <c r="Q854" s="463">
        <v>5</v>
      </c>
      <c r="R854" s="464" t="s">
        <v>151</v>
      </c>
      <c r="S854" s="464" t="s">
        <v>138</v>
      </c>
      <c r="T854" s="464">
        <v>0</v>
      </c>
      <c r="U854" s="464">
        <v>0</v>
      </c>
      <c r="V854" s="464" t="s">
        <v>152</v>
      </c>
    </row>
    <row r="855" spans="1:22" x14ac:dyDescent="0.2">
      <c r="A855" s="406" t="s">
        <v>258</v>
      </c>
      <c r="B855" s="406" t="s">
        <v>259</v>
      </c>
      <c r="C855" s="406" t="s">
        <v>123</v>
      </c>
      <c r="D855" s="406" t="s">
        <v>303</v>
      </c>
      <c r="E855" s="406" t="s">
        <v>390</v>
      </c>
      <c r="F855" s="406">
        <v>5</v>
      </c>
      <c r="G855" s="406" t="s">
        <v>230</v>
      </c>
      <c r="H855" s="406" t="s">
        <v>151</v>
      </c>
      <c r="I855" s="406" t="s">
        <v>246</v>
      </c>
      <c r="J855" s="406" t="s">
        <v>307</v>
      </c>
      <c r="K855" s="406"/>
      <c r="L855" s="406"/>
      <c r="M855" s="406"/>
      <c r="N855" s="406"/>
      <c r="O855" s="406">
        <v>0</v>
      </c>
      <c r="P855" s="406">
        <v>0</v>
      </c>
      <c r="Q855" s="463">
        <v>5</v>
      </c>
      <c r="R855" s="464" t="s">
        <v>151</v>
      </c>
      <c r="S855" s="464" t="s">
        <v>139</v>
      </c>
      <c r="T855" s="464">
        <v>0</v>
      </c>
      <c r="U855" s="464">
        <v>0</v>
      </c>
      <c r="V855" s="464" t="s">
        <v>152</v>
      </c>
    </row>
    <row r="856" spans="1:22" x14ac:dyDescent="0.2">
      <c r="A856" s="406" t="s">
        <v>258</v>
      </c>
      <c r="B856" s="406" t="s">
        <v>259</v>
      </c>
      <c r="C856" s="406" t="s">
        <v>123</v>
      </c>
      <c r="D856" s="406" t="s">
        <v>304</v>
      </c>
      <c r="E856" s="406" t="s">
        <v>390</v>
      </c>
      <c r="F856" s="406">
        <v>5</v>
      </c>
      <c r="G856" s="406" t="s">
        <v>230</v>
      </c>
      <c r="H856" s="406" t="s">
        <v>151</v>
      </c>
      <c r="I856" s="406" t="s">
        <v>246</v>
      </c>
      <c r="J856" s="406" t="s">
        <v>314</v>
      </c>
      <c r="K856" s="406"/>
      <c r="L856" s="406"/>
      <c r="M856" s="406"/>
      <c r="N856" s="406"/>
      <c r="O856" s="406">
        <v>0</v>
      </c>
      <c r="P856" s="406">
        <v>0</v>
      </c>
      <c r="Q856" s="463">
        <v>5</v>
      </c>
      <c r="R856" s="464" t="s">
        <v>151</v>
      </c>
      <c r="S856" s="464" t="s">
        <v>140</v>
      </c>
      <c r="T856" s="464">
        <v>0</v>
      </c>
      <c r="U856" s="464">
        <v>0</v>
      </c>
      <c r="V856" s="464" t="s">
        <v>152</v>
      </c>
    </row>
    <row r="857" spans="1:22" x14ac:dyDescent="0.2">
      <c r="A857" s="406" t="s">
        <v>258</v>
      </c>
      <c r="B857" s="406" t="s">
        <v>259</v>
      </c>
      <c r="C857" s="406" t="s">
        <v>123</v>
      </c>
      <c r="D857" s="406" t="s">
        <v>304</v>
      </c>
      <c r="E857" s="406" t="s">
        <v>390</v>
      </c>
      <c r="F857" s="406">
        <v>5</v>
      </c>
      <c r="G857" s="406" t="s">
        <v>230</v>
      </c>
      <c r="H857" s="406" t="s">
        <v>151</v>
      </c>
      <c r="I857" s="406" t="s">
        <v>246</v>
      </c>
      <c r="J857" s="406" t="s">
        <v>307</v>
      </c>
      <c r="K857" s="406"/>
      <c r="L857" s="406"/>
      <c r="M857" s="406"/>
      <c r="N857" s="406"/>
      <c r="O857" s="406">
        <v>0</v>
      </c>
      <c r="P857" s="406">
        <v>0</v>
      </c>
      <c r="Q857" s="463">
        <v>5</v>
      </c>
      <c r="R857" s="464" t="s">
        <v>151</v>
      </c>
      <c r="S857" s="464" t="s">
        <v>141</v>
      </c>
      <c r="T857" s="464">
        <v>0</v>
      </c>
      <c r="U857" s="464">
        <v>0</v>
      </c>
      <c r="V857" s="464" t="s">
        <v>152</v>
      </c>
    </row>
    <row r="858" spans="1:22" x14ac:dyDescent="0.2">
      <c r="A858" s="406" t="s">
        <v>258</v>
      </c>
      <c r="B858" s="406" t="s">
        <v>259</v>
      </c>
      <c r="C858" s="406" t="s">
        <v>123</v>
      </c>
      <c r="D858" s="406" t="s">
        <v>73</v>
      </c>
      <c r="E858" s="406" t="s">
        <v>390</v>
      </c>
      <c r="F858" s="406">
        <v>6</v>
      </c>
      <c r="G858" s="406" t="s">
        <v>230</v>
      </c>
      <c r="H858" s="406" t="s">
        <v>153</v>
      </c>
      <c r="I858" s="406" t="s">
        <v>246</v>
      </c>
      <c r="J858" s="406" t="s">
        <v>314</v>
      </c>
      <c r="K858" s="406"/>
      <c r="L858" s="406"/>
      <c r="M858" s="406"/>
      <c r="N858" s="406"/>
      <c r="O858" s="406">
        <v>0</v>
      </c>
      <c r="P858" s="406">
        <v>0.4</v>
      </c>
      <c r="Q858" s="463">
        <v>6</v>
      </c>
      <c r="R858" s="464" t="s">
        <v>153</v>
      </c>
      <c r="S858" s="464" t="s">
        <v>132</v>
      </c>
      <c r="T858" s="464">
        <v>0</v>
      </c>
      <c r="U858" s="464">
        <v>0.4</v>
      </c>
      <c r="V858" s="464" t="s">
        <v>154</v>
      </c>
    </row>
    <row r="859" spans="1:22" x14ac:dyDescent="0.2">
      <c r="A859" s="406" t="s">
        <v>258</v>
      </c>
      <c r="B859" s="406" t="s">
        <v>259</v>
      </c>
      <c r="C859" s="406" t="s">
        <v>123</v>
      </c>
      <c r="D859" s="406" t="s">
        <v>73</v>
      </c>
      <c r="E859" s="406" t="s">
        <v>390</v>
      </c>
      <c r="F859" s="406">
        <v>6</v>
      </c>
      <c r="G859" s="406" t="s">
        <v>230</v>
      </c>
      <c r="H859" s="406" t="s">
        <v>153</v>
      </c>
      <c r="I859" s="406" t="s">
        <v>246</v>
      </c>
      <c r="J859" s="406" t="s">
        <v>307</v>
      </c>
      <c r="K859" s="406"/>
      <c r="L859" s="406"/>
      <c r="M859" s="406"/>
      <c r="N859" s="406"/>
      <c r="O859" s="406">
        <v>0</v>
      </c>
      <c r="P859" s="406">
        <v>0</v>
      </c>
      <c r="Q859" s="463">
        <v>6</v>
      </c>
      <c r="R859" s="464" t="s">
        <v>153</v>
      </c>
      <c r="S859" s="464" t="s">
        <v>133</v>
      </c>
      <c r="T859" s="464">
        <v>0</v>
      </c>
      <c r="U859" s="464">
        <v>0</v>
      </c>
      <c r="V859" s="464" t="s">
        <v>154</v>
      </c>
    </row>
    <row r="860" spans="1:22" x14ac:dyDescent="0.2">
      <c r="A860" s="406" t="s">
        <v>258</v>
      </c>
      <c r="B860" s="406" t="s">
        <v>259</v>
      </c>
      <c r="C860" s="406" t="s">
        <v>123</v>
      </c>
      <c r="D860" s="406" t="s">
        <v>301</v>
      </c>
      <c r="E860" s="406" t="s">
        <v>390</v>
      </c>
      <c r="F860" s="406">
        <v>6</v>
      </c>
      <c r="G860" s="406" t="s">
        <v>230</v>
      </c>
      <c r="H860" s="406" t="s">
        <v>153</v>
      </c>
      <c r="I860" s="406" t="s">
        <v>246</v>
      </c>
      <c r="J860" s="406" t="s">
        <v>314</v>
      </c>
      <c r="K860" s="406"/>
      <c r="L860" s="406"/>
      <c r="M860" s="406"/>
      <c r="N860" s="406"/>
      <c r="O860" s="406">
        <v>0</v>
      </c>
      <c r="P860" s="406">
        <v>0</v>
      </c>
      <c r="Q860" s="463">
        <v>6</v>
      </c>
      <c r="R860" s="464" t="s">
        <v>153</v>
      </c>
      <c r="S860" s="464" t="s">
        <v>134</v>
      </c>
      <c r="T860" s="464">
        <v>0</v>
      </c>
      <c r="U860" s="464">
        <v>0</v>
      </c>
      <c r="V860" s="464" t="s">
        <v>154</v>
      </c>
    </row>
    <row r="861" spans="1:22" x14ac:dyDescent="0.2">
      <c r="A861" s="406" t="s">
        <v>258</v>
      </c>
      <c r="B861" s="406" t="s">
        <v>259</v>
      </c>
      <c r="C861" s="406" t="s">
        <v>123</v>
      </c>
      <c r="D861" s="406" t="s">
        <v>301</v>
      </c>
      <c r="E861" s="406" t="s">
        <v>390</v>
      </c>
      <c r="F861" s="406">
        <v>6</v>
      </c>
      <c r="G861" s="406" t="s">
        <v>230</v>
      </c>
      <c r="H861" s="406" t="s">
        <v>153</v>
      </c>
      <c r="I861" s="406" t="s">
        <v>246</v>
      </c>
      <c r="J861" s="406" t="s">
        <v>307</v>
      </c>
      <c r="K861" s="406"/>
      <c r="L861" s="406"/>
      <c r="M861" s="406"/>
      <c r="N861" s="406"/>
      <c r="O861" s="406">
        <v>0</v>
      </c>
      <c r="P861" s="406">
        <v>0</v>
      </c>
      <c r="Q861" s="463">
        <v>6</v>
      </c>
      <c r="R861" s="464" t="s">
        <v>153</v>
      </c>
      <c r="S861" s="464" t="s">
        <v>135</v>
      </c>
      <c r="T861" s="464">
        <v>0</v>
      </c>
      <c r="U861" s="464">
        <v>0</v>
      </c>
      <c r="V861" s="464" t="s">
        <v>154</v>
      </c>
    </row>
    <row r="862" spans="1:22" x14ac:dyDescent="0.2">
      <c r="A862" s="406" t="s">
        <v>258</v>
      </c>
      <c r="B862" s="406" t="s">
        <v>259</v>
      </c>
      <c r="C862" s="406" t="s">
        <v>123</v>
      </c>
      <c r="D862" s="406" t="s">
        <v>302</v>
      </c>
      <c r="E862" s="406" t="s">
        <v>390</v>
      </c>
      <c r="F862" s="406">
        <v>6</v>
      </c>
      <c r="G862" s="406" t="s">
        <v>230</v>
      </c>
      <c r="H862" s="406" t="s">
        <v>153</v>
      </c>
      <c r="I862" s="406" t="s">
        <v>246</v>
      </c>
      <c r="J862" s="406" t="s">
        <v>314</v>
      </c>
      <c r="K862" s="406"/>
      <c r="L862" s="406"/>
      <c r="M862" s="406"/>
      <c r="N862" s="406"/>
      <c r="O862" s="406">
        <v>0</v>
      </c>
      <c r="P862" s="406">
        <v>0</v>
      </c>
      <c r="Q862" s="463">
        <v>6</v>
      </c>
      <c r="R862" s="464" t="s">
        <v>153</v>
      </c>
      <c r="S862" s="464" t="s">
        <v>136</v>
      </c>
      <c r="T862" s="464">
        <v>0</v>
      </c>
      <c r="U862" s="464">
        <v>0</v>
      </c>
      <c r="V862" s="464" t="s">
        <v>154</v>
      </c>
    </row>
    <row r="863" spans="1:22" x14ac:dyDescent="0.2">
      <c r="A863" s="406" t="s">
        <v>258</v>
      </c>
      <c r="B863" s="406" t="s">
        <v>259</v>
      </c>
      <c r="C863" s="406" t="s">
        <v>123</v>
      </c>
      <c r="D863" s="406" t="s">
        <v>302</v>
      </c>
      <c r="E863" s="406" t="s">
        <v>390</v>
      </c>
      <c r="F863" s="406">
        <v>6</v>
      </c>
      <c r="G863" s="406" t="s">
        <v>230</v>
      </c>
      <c r="H863" s="406" t="s">
        <v>153</v>
      </c>
      <c r="I863" s="406" t="s">
        <v>246</v>
      </c>
      <c r="J863" s="406" t="s">
        <v>307</v>
      </c>
      <c r="K863" s="406"/>
      <c r="L863" s="406"/>
      <c r="M863" s="406"/>
      <c r="N863" s="406"/>
      <c r="O863" s="406">
        <v>0</v>
      </c>
      <c r="P863" s="406">
        <v>0</v>
      </c>
      <c r="Q863" s="463">
        <v>6</v>
      </c>
      <c r="R863" s="464" t="s">
        <v>153</v>
      </c>
      <c r="S863" s="464" t="s">
        <v>137</v>
      </c>
      <c r="T863" s="464">
        <v>0</v>
      </c>
      <c r="U863" s="464">
        <v>0</v>
      </c>
      <c r="V863" s="464" t="s">
        <v>154</v>
      </c>
    </row>
    <row r="864" spans="1:22" x14ac:dyDescent="0.2">
      <c r="A864" s="406" t="s">
        <v>258</v>
      </c>
      <c r="B864" s="406" t="s">
        <v>259</v>
      </c>
      <c r="C864" s="406" t="s">
        <v>123</v>
      </c>
      <c r="D864" s="406" t="s">
        <v>303</v>
      </c>
      <c r="E864" s="406" t="s">
        <v>390</v>
      </c>
      <c r="F864" s="406">
        <v>6</v>
      </c>
      <c r="G864" s="406" t="s">
        <v>230</v>
      </c>
      <c r="H864" s="406" t="s">
        <v>153</v>
      </c>
      <c r="I864" s="406" t="s">
        <v>246</v>
      </c>
      <c r="J864" s="406" t="s">
        <v>314</v>
      </c>
      <c r="K864" s="406"/>
      <c r="L864" s="406"/>
      <c r="M864" s="406"/>
      <c r="N864" s="406"/>
      <c r="O864" s="406">
        <v>0</v>
      </c>
      <c r="P864" s="406">
        <v>0</v>
      </c>
      <c r="Q864" s="463">
        <v>6</v>
      </c>
      <c r="R864" s="464" t="s">
        <v>153</v>
      </c>
      <c r="S864" s="464" t="s">
        <v>138</v>
      </c>
      <c r="T864" s="464">
        <v>0</v>
      </c>
      <c r="U864" s="464">
        <v>0</v>
      </c>
      <c r="V864" s="464" t="s">
        <v>154</v>
      </c>
    </row>
    <row r="865" spans="1:22" x14ac:dyDescent="0.2">
      <c r="A865" s="406" t="s">
        <v>258</v>
      </c>
      <c r="B865" s="406" t="s">
        <v>259</v>
      </c>
      <c r="C865" s="406" t="s">
        <v>123</v>
      </c>
      <c r="D865" s="406" t="s">
        <v>303</v>
      </c>
      <c r="E865" s="406" t="s">
        <v>390</v>
      </c>
      <c r="F865" s="406">
        <v>6</v>
      </c>
      <c r="G865" s="406" t="s">
        <v>230</v>
      </c>
      <c r="H865" s="406" t="s">
        <v>153</v>
      </c>
      <c r="I865" s="406" t="s">
        <v>246</v>
      </c>
      <c r="J865" s="406" t="s">
        <v>307</v>
      </c>
      <c r="K865" s="406"/>
      <c r="L865" s="406"/>
      <c r="M865" s="406"/>
      <c r="N865" s="406"/>
      <c r="O865" s="406">
        <v>0</v>
      </c>
      <c r="P865" s="406">
        <v>0</v>
      </c>
      <c r="Q865" s="463">
        <v>6</v>
      </c>
      <c r="R865" s="464" t="s">
        <v>153</v>
      </c>
      <c r="S865" s="464" t="s">
        <v>139</v>
      </c>
      <c r="T865" s="464">
        <v>0</v>
      </c>
      <c r="U865" s="464">
        <v>0</v>
      </c>
      <c r="V865" s="464" t="s">
        <v>154</v>
      </c>
    </row>
    <row r="866" spans="1:22" x14ac:dyDescent="0.2">
      <c r="A866" s="406" t="s">
        <v>258</v>
      </c>
      <c r="B866" s="406" t="s">
        <v>259</v>
      </c>
      <c r="C866" s="406" t="s">
        <v>123</v>
      </c>
      <c r="D866" s="406" t="s">
        <v>304</v>
      </c>
      <c r="E866" s="406" t="s">
        <v>390</v>
      </c>
      <c r="F866" s="406">
        <v>6</v>
      </c>
      <c r="G866" s="406" t="s">
        <v>230</v>
      </c>
      <c r="H866" s="406" t="s">
        <v>153</v>
      </c>
      <c r="I866" s="406" t="s">
        <v>246</v>
      </c>
      <c r="J866" s="406" t="s">
        <v>314</v>
      </c>
      <c r="K866" s="406"/>
      <c r="L866" s="406"/>
      <c r="M866" s="406"/>
      <c r="N866" s="406"/>
      <c r="O866" s="406">
        <v>0</v>
      </c>
      <c r="P866" s="406">
        <v>0</v>
      </c>
      <c r="Q866" s="463">
        <v>6</v>
      </c>
      <c r="R866" s="464" t="s">
        <v>153</v>
      </c>
      <c r="S866" s="464" t="s">
        <v>140</v>
      </c>
      <c r="T866" s="464">
        <v>0</v>
      </c>
      <c r="U866" s="464">
        <v>0</v>
      </c>
      <c r="V866" s="464" t="s">
        <v>154</v>
      </c>
    </row>
    <row r="867" spans="1:22" x14ac:dyDescent="0.2">
      <c r="A867" s="406" t="s">
        <v>258</v>
      </c>
      <c r="B867" s="406" t="s">
        <v>259</v>
      </c>
      <c r="C867" s="406" t="s">
        <v>123</v>
      </c>
      <c r="D867" s="406" t="s">
        <v>304</v>
      </c>
      <c r="E867" s="406" t="s">
        <v>390</v>
      </c>
      <c r="F867" s="406">
        <v>6</v>
      </c>
      <c r="G867" s="406" t="s">
        <v>230</v>
      </c>
      <c r="H867" s="406" t="s">
        <v>153</v>
      </c>
      <c r="I867" s="406" t="s">
        <v>246</v>
      </c>
      <c r="J867" s="406" t="s">
        <v>307</v>
      </c>
      <c r="K867" s="406"/>
      <c r="L867" s="406"/>
      <c r="M867" s="406"/>
      <c r="N867" s="406"/>
      <c r="O867" s="406">
        <v>0</v>
      </c>
      <c r="P867" s="406">
        <v>0</v>
      </c>
      <c r="Q867" s="463">
        <v>6</v>
      </c>
      <c r="R867" s="464" t="s">
        <v>153</v>
      </c>
      <c r="S867" s="464" t="s">
        <v>141</v>
      </c>
      <c r="T867" s="464">
        <v>0</v>
      </c>
      <c r="U867" s="464">
        <v>0</v>
      </c>
      <c r="V867" s="464" t="s">
        <v>154</v>
      </c>
    </row>
    <row r="868" spans="1:22" x14ac:dyDescent="0.2">
      <c r="A868" s="406" t="s">
        <v>258</v>
      </c>
      <c r="B868" s="406" t="s">
        <v>259</v>
      </c>
      <c r="C868" s="406" t="s">
        <v>123</v>
      </c>
      <c r="D868" s="406" t="s">
        <v>73</v>
      </c>
      <c r="E868" s="406" t="s">
        <v>390</v>
      </c>
      <c r="F868" s="406">
        <v>7</v>
      </c>
      <c r="G868" s="406" t="s">
        <v>230</v>
      </c>
      <c r="H868" s="406" t="s">
        <v>84</v>
      </c>
      <c r="I868" s="406" t="s">
        <v>246</v>
      </c>
      <c r="J868" s="406" t="s">
        <v>314</v>
      </c>
      <c r="K868" s="406"/>
      <c r="L868" s="406"/>
      <c r="M868" s="406"/>
      <c r="N868" s="406"/>
      <c r="O868" s="406">
        <v>0</v>
      </c>
      <c r="P868" s="406">
        <v>0.25</v>
      </c>
      <c r="Q868" s="463">
        <v>7</v>
      </c>
      <c r="R868" s="464" t="s">
        <v>84</v>
      </c>
      <c r="S868" s="464" t="s">
        <v>132</v>
      </c>
      <c r="T868" s="464">
        <v>0</v>
      </c>
      <c r="U868" s="464">
        <v>0.25</v>
      </c>
      <c r="V868" s="464" t="s">
        <v>155</v>
      </c>
    </row>
    <row r="869" spans="1:22" x14ac:dyDescent="0.2">
      <c r="A869" s="406" t="s">
        <v>258</v>
      </c>
      <c r="B869" s="406" t="s">
        <v>259</v>
      </c>
      <c r="C869" s="406" t="s">
        <v>123</v>
      </c>
      <c r="D869" s="406" t="s">
        <v>73</v>
      </c>
      <c r="E869" s="406" t="s">
        <v>390</v>
      </c>
      <c r="F869" s="406">
        <v>7</v>
      </c>
      <c r="G869" s="406" t="s">
        <v>230</v>
      </c>
      <c r="H869" s="406" t="s">
        <v>84</v>
      </c>
      <c r="I869" s="406" t="s">
        <v>246</v>
      </c>
      <c r="J869" s="406" t="s">
        <v>307</v>
      </c>
      <c r="K869" s="406"/>
      <c r="L869" s="406"/>
      <c r="M869" s="406"/>
      <c r="N869" s="406"/>
      <c r="O869" s="406">
        <v>0</v>
      </c>
      <c r="P869" s="406">
        <v>0</v>
      </c>
      <c r="Q869" s="463">
        <v>7</v>
      </c>
      <c r="R869" s="464" t="s">
        <v>84</v>
      </c>
      <c r="S869" s="464" t="s">
        <v>133</v>
      </c>
      <c r="T869" s="464">
        <v>0</v>
      </c>
      <c r="U869" s="464">
        <v>0</v>
      </c>
      <c r="V869" s="464" t="s">
        <v>155</v>
      </c>
    </row>
    <row r="870" spans="1:22" x14ac:dyDescent="0.2">
      <c r="A870" s="406" t="s">
        <v>258</v>
      </c>
      <c r="B870" s="406" t="s">
        <v>259</v>
      </c>
      <c r="C870" s="406" t="s">
        <v>123</v>
      </c>
      <c r="D870" s="406" t="s">
        <v>301</v>
      </c>
      <c r="E870" s="406" t="s">
        <v>390</v>
      </c>
      <c r="F870" s="406">
        <v>7</v>
      </c>
      <c r="G870" s="406" t="s">
        <v>230</v>
      </c>
      <c r="H870" s="406" t="s">
        <v>84</v>
      </c>
      <c r="I870" s="406" t="s">
        <v>246</v>
      </c>
      <c r="J870" s="406" t="s">
        <v>314</v>
      </c>
      <c r="K870" s="406"/>
      <c r="L870" s="406"/>
      <c r="M870" s="406"/>
      <c r="N870" s="406"/>
      <c r="O870" s="406">
        <v>0</v>
      </c>
      <c r="P870" s="406">
        <v>0</v>
      </c>
      <c r="Q870" s="463">
        <v>7</v>
      </c>
      <c r="R870" s="464" t="s">
        <v>84</v>
      </c>
      <c r="S870" s="464" t="s">
        <v>134</v>
      </c>
      <c r="T870" s="464">
        <v>0</v>
      </c>
      <c r="U870" s="464">
        <v>0</v>
      </c>
      <c r="V870" s="464" t="s">
        <v>155</v>
      </c>
    </row>
    <row r="871" spans="1:22" x14ac:dyDescent="0.2">
      <c r="A871" s="406" t="s">
        <v>258</v>
      </c>
      <c r="B871" s="406" t="s">
        <v>259</v>
      </c>
      <c r="C871" s="406" t="s">
        <v>123</v>
      </c>
      <c r="D871" s="406" t="s">
        <v>301</v>
      </c>
      <c r="E871" s="406" t="s">
        <v>390</v>
      </c>
      <c r="F871" s="406">
        <v>7</v>
      </c>
      <c r="G871" s="406" t="s">
        <v>230</v>
      </c>
      <c r="H871" s="406" t="s">
        <v>84</v>
      </c>
      <c r="I871" s="406" t="s">
        <v>246</v>
      </c>
      <c r="J871" s="406" t="s">
        <v>307</v>
      </c>
      <c r="K871" s="406"/>
      <c r="L871" s="406"/>
      <c r="M871" s="406"/>
      <c r="N871" s="406"/>
      <c r="O871" s="406">
        <v>0</v>
      </c>
      <c r="P871" s="406">
        <v>0</v>
      </c>
      <c r="Q871" s="463">
        <v>7</v>
      </c>
      <c r="R871" s="464" t="s">
        <v>84</v>
      </c>
      <c r="S871" s="464" t="s">
        <v>135</v>
      </c>
      <c r="T871" s="464">
        <v>0</v>
      </c>
      <c r="U871" s="464">
        <v>0</v>
      </c>
      <c r="V871" s="464" t="s">
        <v>155</v>
      </c>
    </row>
    <row r="872" spans="1:22" x14ac:dyDescent="0.2">
      <c r="A872" s="406" t="s">
        <v>258</v>
      </c>
      <c r="B872" s="406" t="s">
        <v>259</v>
      </c>
      <c r="C872" s="406" t="s">
        <v>123</v>
      </c>
      <c r="D872" s="406" t="s">
        <v>302</v>
      </c>
      <c r="E872" s="406" t="s">
        <v>390</v>
      </c>
      <c r="F872" s="406">
        <v>7</v>
      </c>
      <c r="G872" s="406" t="s">
        <v>230</v>
      </c>
      <c r="H872" s="406" t="s">
        <v>84</v>
      </c>
      <c r="I872" s="406" t="s">
        <v>246</v>
      </c>
      <c r="J872" s="406" t="s">
        <v>314</v>
      </c>
      <c r="K872" s="406"/>
      <c r="L872" s="406"/>
      <c r="M872" s="406"/>
      <c r="N872" s="406"/>
      <c r="O872" s="406">
        <v>0</v>
      </c>
      <c r="P872" s="406">
        <v>0</v>
      </c>
      <c r="Q872" s="463">
        <v>7</v>
      </c>
      <c r="R872" s="464" t="s">
        <v>84</v>
      </c>
      <c r="S872" s="464" t="s">
        <v>136</v>
      </c>
      <c r="T872" s="464">
        <v>0</v>
      </c>
      <c r="U872" s="464">
        <v>0</v>
      </c>
      <c r="V872" s="464" t="s">
        <v>155</v>
      </c>
    </row>
    <row r="873" spans="1:22" x14ac:dyDescent="0.2">
      <c r="A873" s="406" t="s">
        <v>258</v>
      </c>
      <c r="B873" s="406" t="s">
        <v>259</v>
      </c>
      <c r="C873" s="406" t="s">
        <v>123</v>
      </c>
      <c r="D873" s="406" t="s">
        <v>302</v>
      </c>
      <c r="E873" s="406" t="s">
        <v>390</v>
      </c>
      <c r="F873" s="406">
        <v>7</v>
      </c>
      <c r="G873" s="406" t="s">
        <v>230</v>
      </c>
      <c r="H873" s="406" t="s">
        <v>84</v>
      </c>
      <c r="I873" s="406" t="s">
        <v>246</v>
      </c>
      <c r="J873" s="406" t="s">
        <v>307</v>
      </c>
      <c r="K873" s="406"/>
      <c r="L873" s="406"/>
      <c r="M873" s="406"/>
      <c r="N873" s="406"/>
      <c r="O873" s="406">
        <v>0</v>
      </c>
      <c r="P873" s="406">
        <v>0</v>
      </c>
      <c r="Q873" s="463">
        <v>7</v>
      </c>
      <c r="R873" s="464" t="s">
        <v>84</v>
      </c>
      <c r="S873" s="464" t="s">
        <v>137</v>
      </c>
      <c r="T873" s="464">
        <v>0</v>
      </c>
      <c r="U873" s="464">
        <v>0</v>
      </c>
      <c r="V873" s="464" t="s">
        <v>155</v>
      </c>
    </row>
    <row r="874" spans="1:22" x14ac:dyDescent="0.2">
      <c r="A874" s="406" t="s">
        <v>258</v>
      </c>
      <c r="B874" s="406" t="s">
        <v>259</v>
      </c>
      <c r="C874" s="406" t="s">
        <v>123</v>
      </c>
      <c r="D874" s="406" t="s">
        <v>303</v>
      </c>
      <c r="E874" s="406" t="s">
        <v>390</v>
      </c>
      <c r="F874" s="406">
        <v>7</v>
      </c>
      <c r="G874" s="406" t="s">
        <v>230</v>
      </c>
      <c r="H874" s="406" t="s">
        <v>84</v>
      </c>
      <c r="I874" s="406" t="s">
        <v>246</v>
      </c>
      <c r="J874" s="406" t="s">
        <v>314</v>
      </c>
      <c r="K874" s="406"/>
      <c r="L874" s="406"/>
      <c r="M874" s="406"/>
      <c r="N874" s="406"/>
      <c r="O874" s="406">
        <v>0</v>
      </c>
      <c r="P874" s="406">
        <v>0</v>
      </c>
      <c r="Q874" s="463">
        <v>7</v>
      </c>
      <c r="R874" s="464" t="s">
        <v>84</v>
      </c>
      <c r="S874" s="464" t="s">
        <v>138</v>
      </c>
      <c r="T874" s="464">
        <v>0</v>
      </c>
      <c r="U874" s="464">
        <v>0</v>
      </c>
      <c r="V874" s="464" t="s">
        <v>155</v>
      </c>
    </row>
    <row r="875" spans="1:22" x14ac:dyDescent="0.2">
      <c r="A875" s="406" t="s">
        <v>258</v>
      </c>
      <c r="B875" s="406" t="s">
        <v>259</v>
      </c>
      <c r="C875" s="406" t="s">
        <v>123</v>
      </c>
      <c r="D875" s="406" t="s">
        <v>303</v>
      </c>
      <c r="E875" s="406" t="s">
        <v>390</v>
      </c>
      <c r="F875" s="406">
        <v>7</v>
      </c>
      <c r="G875" s="406" t="s">
        <v>230</v>
      </c>
      <c r="H875" s="406" t="s">
        <v>84</v>
      </c>
      <c r="I875" s="406" t="s">
        <v>246</v>
      </c>
      <c r="J875" s="406" t="s">
        <v>307</v>
      </c>
      <c r="K875" s="406"/>
      <c r="L875" s="406"/>
      <c r="M875" s="406"/>
      <c r="N875" s="406"/>
      <c r="O875" s="406">
        <v>0</v>
      </c>
      <c r="P875" s="406">
        <v>0</v>
      </c>
      <c r="Q875" s="463">
        <v>7</v>
      </c>
      <c r="R875" s="464" t="s">
        <v>84</v>
      </c>
      <c r="S875" s="464" t="s">
        <v>139</v>
      </c>
      <c r="T875" s="464">
        <v>0</v>
      </c>
      <c r="U875" s="464">
        <v>0</v>
      </c>
      <c r="V875" s="464" t="s">
        <v>155</v>
      </c>
    </row>
    <row r="876" spans="1:22" x14ac:dyDescent="0.2">
      <c r="A876" s="406" t="s">
        <v>258</v>
      </c>
      <c r="B876" s="406" t="s">
        <v>259</v>
      </c>
      <c r="C876" s="406" t="s">
        <v>123</v>
      </c>
      <c r="D876" s="406" t="s">
        <v>304</v>
      </c>
      <c r="E876" s="406" t="s">
        <v>390</v>
      </c>
      <c r="F876" s="406">
        <v>7</v>
      </c>
      <c r="G876" s="406" t="s">
        <v>230</v>
      </c>
      <c r="H876" s="406" t="s">
        <v>84</v>
      </c>
      <c r="I876" s="406" t="s">
        <v>246</v>
      </c>
      <c r="J876" s="406" t="s">
        <v>314</v>
      </c>
      <c r="K876" s="406"/>
      <c r="L876" s="406"/>
      <c r="M876" s="406"/>
      <c r="N876" s="406"/>
      <c r="O876" s="406">
        <v>0</v>
      </c>
      <c r="P876" s="406">
        <v>0</v>
      </c>
      <c r="Q876" s="463">
        <v>7</v>
      </c>
      <c r="R876" s="464" t="s">
        <v>84</v>
      </c>
      <c r="S876" s="464" t="s">
        <v>140</v>
      </c>
      <c r="T876" s="464">
        <v>0</v>
      </c>
      <c r="U876" s="464">
        <v>0</v>
      </c>
      <c r="V876" s="464" t="s">
        <v>155</v>
      </c>
    </row>
    <row r="877" spans="1:22" x14ac:dyDescent="0.2">
      <c r="A877" s="406" t="s">
        <v>258</v>
      </c>
      <c r="B877" s="406" t="s">
        <v>259</v>
      </c>
      <c r="C877" s="406" t="s">
        <v>123</v>
      </c>
      <c r="D877" s="406" t="s">
        <v>304</v>
      </c>
      <c r="E877" s="406" t="s">
        <v>390</v>
      </c>
      <c r="F877" s="406">
        <v>7</v>
      </c>
      <c r="G877" s="406" t="s">
        <v>230</v>
      </c>
      <c r="H877" s="406" t="s">
        <v>84</v>
      </c>
      <c r="I877" s="406" t="s">
        <v>246</v>
      </c>
      <c r="J877" s="406" t="s">
        <v>307</v>
      </c>
      <c r="K877" s="406"/>
      <c r="L877" s="406"/>
      <c r="M877" s="406"/>
      <c r="N877" s="406"/>
      <c r="O877" s="406">
        <v>0</v>
      </c>
      <c r="P877" s="406">
        <v>0</v>
      </c>
      <c r="Q877" s="463">
        <v>7</v>
      </c>
      <c r="R877" s="464" t="s">
        <v>84</v>
      </c>
      <c r="S877" s="464" t="s">
        <v>141</v>
      </c>
      <c r="T877" s="464">
        <v>0</v>
      </c>
      <c r="U877" s="464">
        <v>0</v>
      </c>
      <c r="V877" s="464" t="s">
        <v>155</v>
      </c>
    </row>
    <row r="878" spans="1:22" x14ac:dyDescent="0.2">
      <c r="A878" s="406" t="s">
        <v>258</v>
      </c>
      <c r="B878" s="406" t="s">
        <v>259</v>
      </c>
      <c r="C878" s="406" t="s">
        <v>123</v>
      </c>
      <c r="D878" s="406" t="s">
        <v>73</v>
      </c>
      <c r="E878" s="406" t="s">
        <v>390</v>
      </c>
      <c r="F878" s="406">
        <v>8</v>
      </c>
      <c r="G878" s="406" t="s">
        <v>230</v>
      </c>
      <c r="H878" s="406" t="s">
        <v>156</v>
      </c>
      <c r="I878" s="406" t="s">
        <v>246</v>
      </c>
      <c r="J878" s="406" t="s">
        <v>314</v>
      </c>
      <c r="K878" s="406"/>
      <c r="L878" s="406"/>
      <c r="M878" s="406"/>
      <c r="N878" s="406"/>
      <c r="O878" s="406">
        <v>0</v>
      </c>
      <c r="P878" s="406">
        <v>0.6</v>
      </c>
      <c r="Q878" s="463">
        <v>8</v>
      </c>
      <c r="R878" s="464" t="s">
        <v>156</v>
      </c>
      <c r="S878" s="464" t="s">
        <v>132</v>
      </c>
      <c r="T878" s="464">
        <v>0</v>
      </c>
      <c r="U878" s="464">
        <v>0.6</v>
      </c>
      <c r="V878" s="464" t="s">
        <v>157</v>
      </c>
    </row>
    <row r="879" spans="1:22" x14ac:dyDescent="0.2">
      <c r="A879" s="406" t="s">
        <v>258</v>
      </c>
      <c r="B879" s="406" t="s">
        <v>259</v>
      </c>
      <c r="C879" s="406" t="s">
        <v>123</v>
      </c>
      <c r="D879" s="406" t="s">
        <v>73</v>
      </c>
      <c r="E879" s="406" t="s">
        <v>390</v>
      </c>
      <c r="F879" s="406">
        <v>8</v>
      </c>
      <c r="G879" s="406" t="s">
        <v>230</v>
      </c>
      <c r="H879" s="406" t="s">
        <v>156</v>
      </c>
      <c r="I879" s="406" t="s">
        <v>246</v>
      </c>
      <c r="J879" s="406" t="s">
        <v>307</v>
      </c>
      <c r="K879" s="406"/>
      <c r="L879" s="406"/>
      <c r="M879" s="406"/>
      <c r="N879" s="406"/>
      <c r="O879" s="406">
        <v>0</v>
      </c>
      <c r="P879" s="406">
        <v>0</v>
      </c>
      <c r="Q879" s="463">
        <v>8</v>
      </c>
      <c r="R879" s="464" t="s">
        <v>156</v>
      </c>
      <c r="S879" s="464" t="s">
        <v>133</v>
      </c>
      <c r="T879" s="464">
        <v>0</v>
      </c>
      <c r="U879" s="464">
        <v>0</v>
      </c>
      <c r="V879" s="464" t="s">
        <v>157</v>
      </c>
    </row>
    <row r="880" spans="1:22" x14ac:dyDescent="0.2">
      <c r="A880" s="406" t="s">
        <v>258</v>
      </c>
      <c r="B880" s="406" t="s">
        <v>259</v>
      </c>
      <c r="C880" s="406" t="s">
        <v>123</v>
      </c>
      <c r="D880" s="406" t="s">
        <v>301</v>
      </c>
      <c r="E880" s="406" t="s">
        <v>390</v>
      </c>
      <c r="F880" s="406">
        <v>8</v>
      </c>
      <c r="G880" s="406" t="s">
        <v>230</v>
      </c>
      <c r="H880" s="406" t="s">
        <v>156</v>
      </c>
      <c r="I880" s="406" t="s">
        <v>246</v>
      </c>
      <c r="J880" s="406" t="s">
        <v>314</v>
      </c>
      <c r="K880" s="406"/>
      <c r="L880" s="406"/>
      <c r="M880" s="406"/>
      <c r="N880" s="406"/>
      <c r="O880" s="406">
        <v>0</v>
      </c>
      <c r="P880" s="406">
        <v>0.3</v>
      </c>
      <c r="Q880" s="463">
        <v>8</v>
      </c>
      <c r="R880" s="464" t="s">
        <v>156</v>
      </c>
      <c r="S880" s="464" t="s">
        <v>134</v>
      </c>
      <c r="T880" s="464">
        <v>0</v>
      </c>
      <c r="U880" s="464">
        <v>0.3</v>
      </c>
      <c r="V880" s="464" t="s">
        <v>157</v>
      </c>
    </row>
    <row r="881" spans="1:22" x14ac:dyDescent="0.2">
      <c r="A881" s="406" t="s">
        <v>258</v>
      </c>
      <c r="B881" s="406" t="s">
        <v>259</v>
      </c>
      <c r="C881" s="406" t="s">
        <v>123</v>
      </c>
      <c r="D881" s="406" t="s">
        <v>301</v>
      </c>
      <c r="E881" s="406" t="s">
        <v>390</v>
      </c>
      <c r="F881" s="406">
        <v>8</v>
      </c>
      <c r="G881" s="406" t="s">
        <v>230</v>
      </c>
      <c r="H881" s="406" t="s">
        <v>156</v>
      </c>
      <c r="I881" s="406" t="s">
        <v>246</v>
      </c>
      <c r="J881" s="406" t="s">
        <v>307</v>
      </c>
      <c r="K881" s="406"/>
      <c r="L881" s="406"/>
      <c r="M881" s="406"/>
      <c r="N881" s="406"/>
      <c r="O881" s="406">
        <v>0</v>
      </c>
      <c r="P881" s="406">
        <v>0</v>
      </c>
      <c r="Q881" s="463">
        <v>8</v>
      </c>
      <c r="R881" s="464" t="s">
        <v>156</v>
      </c>
      <c r="S881" s="464" t="s">
        <v>135</v>
      </c>
      <c r="T881" s="464">
        <v>0</v>
      </c>
      <c r="U881" s="464">
        <v>0</v>
      </c>
      <c r="V881" s="464" t="s">
        <v>157</v>
      </c>
    </row>
    <row r="882" spans="1:22" x14ac:dyDescent="0.2">
      <c r="A882" s="406" t="s">
        <v>258</v>
      </c>
      <c r="B882" s="406" t="s">
        <v>259</v>
      </c>
      <c r="C882" s="406" t="s">
        <v>123</v>
      </c>
      <c r="D882" s="406" t="s">
        <v>302</v>
      </c>
      <c r="E882" s="406" t="s">
        <v>390</v>
      </c>
      <c r="F882" s="406">
        <v>8</v>
      </c>
      <c r="G882" s="406" t="s">
        <v>230</v>
      </c>
      <c r="H882" s="406" t="s">
        <v>156</v>
      </c>
      <c r="I882" s="406" t="s">
        <v>246</v>
      </c>
      <c r="J882" s="406" t="s">
        <v>314</v>
      </c>
      <c r="K882" s="406"/>
      <c r="L882" s="406"/>
      <c r="M882" s="406"/>
      <c r="N882" s="406"/>
      <c r="O882" s="406">
        <v>0</v>
      </c>
      <c r="P882" s="406">
        <v>0.3</v>
      </c>
      <c r="Q882" s="463">
        <v>8</v>
      </c>
      <c r="R882" s="464" t="s">
        <v>156</v>
      </c>
      <c r="S882" s="464" t="s">
        <v>136</v>
      </c>
      <c r="T882" s="464">
        <v>0</v>
      </c>
      <c r="U882" s="464">
        <v>0.3</v>
      </c>
      <c r="V882" s="464" t="s">
        <v>157</v>
      </c>
    </row>
    <row r="883" spans="1:22" x14ac:dyDescent="0.2">
      <c r="A883" s="406" t="s">
        <v>258</v>
      </c>
      <c r="B883" s="406" t="s">
        <v>259</v>
      </c>
      <c r="C883" s="406" t="s">
        <v>123</v>
      </c>
      <c r="D883" s="406" t="s">
        <v>302</v>
      </c>
      <c r="E883" s="406" t="s">
        <v>390</v>
      </c>
      <c r="F883" s="406">
        <v>8</v>
      </c>
      <c r="G883" s="406" t="s">
        <v>230</v>
      </c>
      <c r="H883" s="406" t="s">
        <v>156</v>
      </c>
      <c r="I883" s="406" t="s">
        <v>246</v>
      </c>
      <c r="J883" s="406" t="s">
        <v>307</v>
      </c>
      <c r="K883" s="406"/>
      <c r="L883" s="406"/>
      <c r="M883" s="406"/>
      <c r="N883" s="406"/>
      <c r="O883" s="406">
        <v>0</v>
      </c>
      <c r="P883" s="406">
        <v>0</v>
      </c>
      <c r="Q883" s="463">
        <v>8</v>
      </c>
      <c r="R883" s="464" t="s">
        <v>156</v>
      </c>
      <c r="S883" s="464" t="s">
        <v>137</v>
      </c>
      <c r="T883" s="464">
        <v>0</v>
      </c>
      <c r="U883" s="464">
        <v>0</v>
      </c>
      <c r="V883" s="464" t="s">
        <v>157</v>
      </c>
    </row>
    <row r="884" spans="1:22" x14ac:dyDescent="0.2">
      <c r="A884" s="406" t="s">
        <v>258</v>
      </c>
      <c r="B884" s="406" t="s">
        <v>259</v>
      </c>
      <c r="C884" s="406" t="s">
        <v>123</v>
      </c>
      <c r="D884" s="406" t="s">
        <v>303</v>
      </c>
      <c r="E884" s="406" t="s">
        <v>390</v>
      </c>
      <c r="F884" s="406">
        <v>8</v>
      </c>
      <c r="G884" s="406" t="s">
        <v>230</v>
      </c>
      <c r="H884" s="406" t="s">
        <v>156</v>
      </c>
      <c r="I884" s="406" t="s">
        <v>246</v>
      </c>
      <c r="J884" s="406" t="s">
        <v>314</v>
      </c>
      <c r="K884" s="406"/>
      <c r="L884" s="406"/>
      <c r="M884" s="406"/>
      <c r="N884" s="406"/>
      <c r="O884" s="406">
        <v>0</v>
      </c>
      <c r="P884" s="406">
        <v>0.3</v>
      </c>
      <c r="Q884" s="463">
        <v>8</v>
      </c>
      <c r="R884" s="464" t="s">
        <v>156</v>
      </c>
      <c r="S884" s="464" t="s">
        <v>138</v>
      </c>
      <c r="T884" s="464">
        <v>0</v>
      </c>
      <c r="U884" s="464">
        <v>0.3</v>
      </c>
      <c r="V884" s="464" t="s">
        <v>157</v>
      </c>
    </row>
    <row r="885" spans="1:22" x14ac:dyDescent="0.2">
      <c r="A885" s="406" t="s">
        <v>258</v>
      </c>
      <c r="B885" s="406" t="s">
        <v>259</v>
      </c>
      <c r="C885" s="406" t="s">
        <v>123</v>
      </c>
      <c r="D885" s="406" t="s">
        <v>303</v>
      </c>
      <c r="E885" s="406" t="s">
        <v>390</v>
      </c>
      <c r="F885" s="406">
        <v>8</v>
      </c>
      <c r="G885" s="406" t="s">
        <v>230</v>
      </c>
      <c r="H885" s="406" t="s">
        <v>156</v>
      </c>
      <c r="I885" s="406" t="s">
        <v>246</v>
      </c>
      <c r="J885" s="406" t="s">
        <v>307</v>
      </c>
      <c r="K885" s="406"/>
      <c r="L885" s="406"/>
      <c r="M885" s="406"/>
      <c r="N885" s="406"/>
      <c r="O885" s="406">
        <v>0</v>
      </c>
      <c r="P885" s="406">
        <v>0</v>
      </c>
      <c r="Q885" s="463">
        <v>8</v>
      </c>
      <c r="R885" s="464" t="s">
        <v>156</v>
      </c>
      <c r="S885" s="464" t="s">
        <v>139</v>
      </c>
      <c r="T885" s="464">
        <v>0</v>
      </c>
      <c r="U885" s="464">
        <v>0</v>
      </c>
      <c r="V885" s="464" t="s">
        <v>157</v>
      </c>
    </row>
    <row r="886" spans="1:22" x14ac:dyDescent="0.2">
      <c r="A886" s="406" t="s">
        <v>258</v>
      </c>
      <c r="B886" s="406" t="s">
        <v>259</v>
      </c>
      <c r="C886" s="406" t="s">
        <v>123</v>
      </c>
      <c r="D886" s="406" t="s">
        <v>304</v>
      </c>
      <c r="E886" s="406" t="s">
        <v>390</v>
      </c>
      <c r="F886" s="406">
        <v>8</v>
      </c>
      <c r="G886" s="406" t="s">
        <v>230</v>
      </c>
      <c r="H886" s="406" t="s">
        <v>156</v>
      </c>
      <c r="I886" s="406" t="s">
        <v>246</v>
      </c>
      <c r="J886" s="406" t="s">
        <v>314</v>
      </c>
      <c r="K886" s="406"/>
      <c r="L886" s="406"/>
      <c r="M886" s="406"/>
      <c r="N886" s="406"/>
      <c r="O886" s="406">
        <v>0</v>
      </c>
      <c r="P886" s="406">
        <v>0.3</v>
      </c>
      <c r="Q886" s="463">
        <v>8</v>
      </c>
      <c r="R886" s="464" t="s">
        <v>156</v>
      </c>
      <c r="S886" s="464" t="s">
        <v>140</v>
      </c>
      <c r="T886" s="464">
        <v>0</v>
      </c>
      <c r="U886" s="464">
        <v>0.3</v>
      </c>
      <c r="V886" s="464" t="s">
        <v>157</v>
      </c>
    </row>
    <row r="887" spans="1:22" x14ac:dyDescent="0.2">
      <c r="A887" s="406" t="s">
        <v>258</v>
      </c>
      <c r="B887" s="406" t="s">
        <v>259</v>
      </c>
      <c r="C887" s="406" t="s">
        <v>123</v>
      </c>
      <c r="D887" s="406" t="s">
        <v>304</v>
      </c>
      <c r="E887" s="406" t="s">
        <v>390</v>
      </c>
      <c r="F887" s="406">
        <v>8</v>
      </c>
      <c r="G887" s="406" t="s">
        <v>230</v>
      </c>
      <c r="H887" s="406" t="s">
        <v>156</v>
      </c>
      <c r="I887" s="406" t="s">
        <v>246</v>
      </c>
      <c r="J887" s="406" t="s">
        <v>307</v>
      </c>
      <c r="K887" s="406"/>
      <c r="L887" s="406"/>
      <c r="M887" s="406"/>
      <c r="N887" s="406"/>
      <c r="O887" s="406">
        <v>0</v>
      </c>
      <c r="P887" s="406">
        <v>0</v>
      </c>
      <c r="Q887" s="463">
        <v>8</v>
      </c>
      <c r="R887" s="464" t="s">
        <v>156</v>
      </c>
      <c r="S887" s="464" t="s">
        <v>141</v>
      </c>
      <c r="T887" s="464">
        <v>0</v>
      </c>
      <c r="U887" s="464">
        <v>0</v>
      </c>
      <c r="V887" s="464" t="s">
        <v>157</v>
      </c>
    </row>
    <row r="888" spans="1:22" x14ac:dyDescent="0.2">
      <c r="A888" s="406" t="s">
        <v>258</v>
      </c>
      <c r="B888" s="406" t="s">
        <v>259</v>
      </c>
      <c r="C888" s="406" t="s">
        <v>123</v>
      </c>
      <c r="D888" s="406" t="s">
        <v>73</v>
      </c>
      <c r="E888" s="406" t="s">
        <v>390</v>
      </c>
      <c r="F888" s="406">
        <v>9</v>
      </c>
      <c r="G888" s="406" t="s">
        <v>230</v>
      </c>
      <c r="H888" s="406" t="s">
        <v>158</v>
      </c>
      <c r="I888" s="406" t="s">
        <v>246</v>
      </c>
      <c r="J888" s="406" t="s">
        <v>314</v>
      </c>
      <c r="K888" s="406"/>
      <c r="L888" s="406"/>
      <c r="M888" s="406"/>
      <c r="N888" s="406"/>
      <c r="O888" s="406">
        <v>0</v>
      </c>
      <c r="P888" s="406">
        <v>0.5</v>
      </c>
      <c r="Q888" s="463">
        <v>9</v>
      </c>
      <c r="R888" s="464" t="s">
        <v>158</v>
      </c>
      <c r="S888" s="464" t="s">
        <v>132</v>
      </c>
      <c r="T888" s="464">
        <v>0</v>
      </c>
      <c r="U888" s="464">
        <v>0.5</v>
      </c>
      <c r="V888" s="464" t="s">
        <v>159</v>
      </c>
    </row>
    <row r="889" spans="1:22" x14ac:dyDescent="0.2">
      <c r="A889" s="406" t="s">
        <v>258</v>
      </c>
      <c r="B889" s="406" t="s">
        <v>259</v>
      </c>
      <c r="C889" s="406" t="s">
        <v>123</v>
      </c>
      <c r="D889" s="406" t="s">
        <v>73</v>
      </c>
      <c r="E889" s="406" t="s">
        <v>390</v>
      </c>
      <c r="F889" s="406">
        <v>9</v>
      </c>
      <c r="G889" s="406" t="s">
        <v>230</v>
      </c>
      <c r="H889" s="406" t="s">
        <v>158</v>
      </c>
      <c r="I889" s="406" t="s">
        <v>246</v>
      </c>
      <c r="J889" s="406" t="s">
        <v>307</v>
      </c>
      <c r="K889" s="406"/>
      <c r="L889" s="406"/>
      <c r="M889" s="406"/>
      <c r="N889" s="406"/>
      <c r="O889" s="406">
        <v>0</v>
      </c>
      <c r="P889" s="406">
        <v>0</v>
      </c>
      <c r="Q889" s="463">
        <v>9</v>
      </c>
      <c r="R889" s="464" t="s">
        <v>158</v>
      </c>
      <c r="S889" s="464" t="s">
        <v>133</v>
      </c>
      <c r="T889" s="464">
        <v>0</v>
      </c>
      <c r="U889" s="464">
        <v>0</v>
      </c>
      <c r="V889" s="464" t="s">
        <v>159</v>
      </c>
    </row>
    <row r="890" spans="1:22" x14ac:dyDescent="0.2">
      <c r="A890" s="406" t="s">
        <v>258</v>
      </c>
      <c r="B890" s="406" t="s">
        <v>259</v>
      </c>
      <c r="C890" s="406" t="s">
        <v>123</v>
      </c>
      <c r="D890" s="406" t="s">
        <v>301</v>
      </c>
      <c r="E890" s="406" t="s">
        <v>390</v>
      </c>
      <c r="F890" s="406">
        <v>9</v>
      </c>
      <c r="G890" s="406" t="s">
        <v>230</v>
      </c>
      <c r="H890" s="406" t="s">
        <v>158</v>
      </c>
      <c r="I890" s="406" t="s">
        <v>246</v>
      </c>
      <c r="J890" s="406" t="s">
        <v>314</v>
      </c>
      <c r="K890" s="406"/>
      <c r="L890" s="406"/>
      <c r="M890" s="406"/>
      <c r="N890" s="406"/>
      <c r="O890" s="406">
        <v>0</v>
      </c>
      <c r="P890" s="406">
        <v>0.3</v>
      </c>
      <c r="Q890" s="463">
        <v>9</v>
      </c>
      <c r="R890" s="464" t="s">
        <v>158</v>
      </c>
      <c r="S890" s="464" t="s">
        <v>134</v>
      </c>
      <c r="T890" s="464">
        <v>0</v>
      </c>
      <c r="U890" s="464">
        <v>0.3</v>
      </c>
      <c r="V890" s="464" t="s">
        <v>159</v>
      </c>
    </row>
    <row r="891" spans="1:22" x14ac:dyDescent="0.2">
      <c r="A891" s="406" t="s">
        <v>258</v>
      </c>
      <c r="B891" s="406" t="s">
        <v>259</v>
      </c>
      <c r="C891" s="406" t="s">
        <v>123</v>
      </c>
      <c r="D891" s="406" t="s">
        <v>301</v>
      </c>
      <c r="E891" s="406" t="s">
        <v>390</v>
      </c>
      <c r="F891" s="406">
        <v>9</v>
      </c>
      <c r="G891" s="406" t="s">
        <v>230</v>
      </c>
      <c r="H891" s="406" t="s">
        <v>158</v>
      </c>
      <c r="I891" s="406" t="s">
        <v>246</v>
      </c>
      <c r="J891" s="406" t="s">
        <v>307</v>
      </c>
      <c r="K891" s="406"/>
      <c r="L891" s="406"/>
      <c r="M891" s="406"/>
      <c r="N891" s="406"/>
      <c r="O891" s="406">
        <v>0</v>
      </c>
      <c r="P891" s="406">
        <v>0</v>
      </c>
      <c r="Q891" s="463">
        <v>9</v>
      </c>
      <c r="R891" s="464" t="s">
        <v>158</v>
      </c>
      <c r="S891" s="464" t="s">
        <v>135</v>
      </c>
      <c r="T891" s="464">
        <v>0</v>
      </c>
      <c r="U891" s="464">
        <v>0</v>
      </c>
      <c r="V891" s="464" t="s">
        <v>159</v>
      </c>
    </row>
    <row r="892" spans="1:22" x14ac:dyDescent="0.2">
      <c r="A892" s="406" t="s">
        <v>258</v>
      </c>
      <c r="B892" s="406" t="s">
        <v>259</v>
      </c>
      <c r="C892" s="406" t="s">
        <v>123</v>
      </c>
      <c r="D892" s="406" t="s">
        <v>302</v>
      </c>
      <c r="E892" s="406" t="s">
        <v>390</v>
      </c>
      <c r="F892" s="406">
        <v>9</v>
      </c>
      <c r="G892" s="406" t="s">
        <v>230</v>
      </c>
      <c r="H892" s="406" t="s">
        <v>158</v>
      </c>
      <c r="I892" s="406" t="s">
        <v>246</v>
      </c>
      <c r="J892" s="406" t="s">
        <v>314</v>
      </c>
      <c r="K892" s="406"/>
      <c r="L892" s="406"/>
      <c r="M892" s="406"/>
      <c r="N892" s="406"/>
      <c r="O892" s="406">
        <v>0</v>
      </c>
      <c r="P892" s="406">
        <v>0.3</v>
      </c>
      <c r="Q892" s="463">
        <v>9</v>
      </c>
      <c r="R892" s="464" t="s">
        <v>158</v>
      </c>
      <c r="S892" s="464" t="s">
        <v>136</v>
      </c>
      <c r="T892" s="464">
        <v>0</v>
      </c>
      <c r="U892" s="464">
        <v>0.3</v>
      </c>
      <c r="V892" s="464" t="s">
        <v>159</v>
      </c>
    </row>
    <row r="893" spans="1:22" x14ac:dyDescent="0.2">
      <c r="A893" s="406" t="s">
        <v>258</v>
      </c>
      <c r="B893" s="406" t="s">
        <v>259</v>
      </c>
      <c r="C893" s="406" t="s">
        <v>123</v>
      </c>
      <c r="D893" s="406" t="s">
        <v>302</v>
      </c>
      <c r="E893" s="406" t="s">
        <v>390</v>
      </c>
      <c r="F893" s="406">
        <v>9</v>
      </c>
      <c r="G893" s="406" t="s">
        <v>230</v>
      </c>
      <c r="H893" s="406" t="s">
        <v>158</v>
      </c>
      <c r="I893" s="406" t="s">
        <v>246</v>
      </c>
      <c r="J893" s="406" t="s">
        <v>307</v>
      </c>
      <c r="K893" s="406"/>
      <c r="L893" s="406"/>
      <c r="M893" s="406"/>
      <c r="N893" s="406"/>
      <c r="O893" s="406">
        <v>0</v>
      </c>
      <c r="P893" s="406">
        <v>0</v>
      </c>
      <c r="Q893" s="463">
        <v>9</v>
      </c>
      <c r="R893" s="464" t="s">
        <v>158</v>
      </c>
      <c r="S893" s="464" t="s">
        <v>137</v>
      </c>
      <c r="T893" s="464">
        <v>0</v>
      </c>
      <c r="U893" s="464">
        <v>0</v>
      </c>
      <c r="V893" s="464" t="s">
        <v>159</v>
      </c>
    </row>
    <row r="894" spans="1:22" x14ac:dyDescent="0.2">
      <c r="A894" s="406" t="s">
        <v>258</v>
      </c>
      <c r="B894" s="406" t="s">
        <v>259</v>
      </c>
      <c r="C894" s="406" t="s">
        <v>123</v>
      </c>
      <c r="D894" s="406" t="s">
        <v>303</v>
      </c>
      <c r="E894" s="406" t="s">
        <v>390</v>
      </c>
      <c r="F894" s="406">
        <v>9</v>
      </c>
      <c r="G894" s="406" t="s">
        <v>230</v>
      </c>
      <c r="H894" s="406" t="s">
        <v>158</v>
      </c>
      <c r="I894" s="406" t="s">
        <v>246</v>
      </c>
      <c r="J894" s="406" t="s">
        <v>314</v>
      </c>
      <c r="K894" s="406"/>
      <c r="L894" s="406"/>
      <c r="M894" s="406"/>
      <c r="N894" s="406"/>
      <c r="O894" s="406">
        <v>0</v>
      </c>
      <c r="P894" s="406">
        <v>0.3</v>
      </c>
      <c r="Q894" s="463">
        <v>9</v>
      </c>
      <c r="R894" s="464" t="s">
        <v>158</v>
      </c>
      <c r="S894" s="464" t="s">
        <v>138</v>
      </c>
      <c r="T894" s="464">
        <v>0</v>
      </c>
      <c r="U894" s="464">
        <v>0.3</v>
      </c>
      <c r="V894" s="464" t="s">
        <v>159</v>
      </c>
    </row>
    <row r="895" spans="1:22" x14ac:dyDescent="0.2">
      <c r="A895" s="406" t="s">
        <v>258</v>
      </c>
      <c r="B895" s="406" t="s">
        <v>259</v>
      </c>
      <c r="C895" s="406" t="s">
        <v>123</v>
      </c>
      <c r="D895" s="406" t="s">
        <v>303</v>
      </c>
      <c r="E895" s="406" t="s">
        <v>390</v>
      </c>
      <c r="F895" s="406">
        <v>9</v>
      </c>
      <c r="G895" s="406" t="s">
        <v>230</v>
      </c>
      <c r="H895" s="406" t="s">
        <v>158</v>
      </c>
      <c r="I895" s="406" t="s">
        <v>246</v>
      </c>
      <c r="J895" s="406" t="s">
        <v>307</v>
      </c>
      <c r="K895" s="406"/>
      <c r="L895" s="406"/>
      <c r="M895" s="406"/>
      <c r="N895" s="406"/>
      <c r="O895" s="406">
        <v>0</v>
      </c>
      <c r="P895" s="406">
        <v>0</v>
      </c>
      <c r="Q895" s="463">
        <v>9</v>
      </c>
      <c r="R895" s="464" t="s">
        <v>158</v>
      </c>
      <c r="S895" s="464" t="s">
        <v>139</v>
      </c>
      <c r="T895" s="464">
        <v>0</v>
      </c>
      <c r="U895" s="464">
        <v>0</v>
      </c>
      <c r="V895" s="464" t="s">
        <v>159</v>
      </c>
    </row>
    <row r="896" spans="1:22" x14ac:dyDescent="0.2">
      <c r="A896" s="406" t="s">
        <v>258</v>
      </c>
      <c r="B896" s="406" t="s">
        <v>259</v>
      </c>
      <c r="C896" s="406" t="s">
        <v>123</v>
      </c>
      <c r="D896" s="406" t="s">
        <v>304</v>
      </c>
      <c r="E896" s="406" t="s">
        <v>390</v>
      </c>
      <c r="F896" s="406">
        <v>9</v>
      </c>
      <c r="G896" s="406" t="s">
        <v>230</v>
      </c>
      <c r="H896" s="406" t="s">
        <v>158</v>
      </c>
      <c r="I896" s="406" t="s">
        <v>246</v>
      </c>
      <c r="J896" s="406" t="s">
        <v>314</v>
      </c>
      <c r="K896" s="406"/>
      <c r="L896" s="406"/>
      <c r="M896" s="406"/>
      <c r="N896" s="406"/>
      <c r="O896" s="406">
        <v>0</v>
      </c>
      <c r="P896" s="406">
        <v>0.3</v>
      </c>
      <c r="Q896" s="463">
        <v>9</v>
      </c>
      <c r="R896" s="464" t="s">
        <v>158</v>
      </c>
      <c r="S896" s="464" t="s">
        <v>140</v>
      </c>
      <c r="T896" s="464">
        <v>0</v>
      </c>
      <c r="U896" s="464">
        <v>0.3</v>
      </c>
      <c r="V896" s="464" t="s">
        <v>159</v>
      </c>
    </row>
    <row r="897" spans="1:22" x14ac:dyDescent="0.2">
      <c r="A897" s="406" t="s">
        <v>258</v>
      </c>
      <c r="B897" s="406" t="s">
        <v>259</v>
      </c>
      <c r="C897" s="406" t="s">
        <v>123</v>
      </c>
      <c r="D897" s="406" t="s">
        <v>304</v>
      </c>
      <c r="E897" s="406" t="s">
        <v>390</v>
      </c>
      <c r="F897" s="406">
        <v>9</v>
      </c>
      <c r="G897" s="406" t="s">
        <v>230</v>
      </c>
      <c r="H897" s="406" t="s">
        <v>158</v>
      </c>
      <c r="I897" s="406" t="s">
        <v>246</v>
      </c>
      <c r="J897" s="406" t="s">
        <v>307</v>
      </c>
      <c r="K897" s="406"/>
      <c r="L897" s="406"/>
      <c r="M897" s="406"/>
      <c r="N897" s="406"/>
      <c r="O897" s="406">
        <v>0</v>
      </c>
      <c r="P897" s="406">
        <v>0</v>
      </c>
      <c r="Q897" s="463">
        <v>9</v>
      </c>
      <c r="R897" s="464" t="s">
        <v>158</v>
      </c>
      <c r="S897" s="464" t="s">
        <v>141</v>
      </c>
      <c r="T897" s="464">
        <v>0</v>
      </c>
      <c r="U897" s="464">
        <v>0</v>
      </c>
      <c r="V897" s="464" t="s">
        <v>159</v>
      </c>
    </row>
    <row r="898" spans="1:22" x14ac:dyDescent="0.2">
      <c r="A898" s="406" t="s">
        <v>258</v>
      </c>
      <c r="B898" s="406" t="s">
        <v>259</v>
      </c>
      <c r="C898" s="406" t="s">
        <v>123</v>
      </c>
      <c r="D898" s="406" t="s">
        <v>73</v>
      </c>
      <c r="E898" s="406" t="s">
        <v>390</v>
      </c>
      <c r="F898" s="406">
        <v>10</v>
      </c>
      <c r="G898" s="406" t="s">
        <v>230</v>
      </c>
      <c r="H898" s="406" t="s">
        <v>160</v>
      </c>
      <c r="I898" s="406" t="s">
        <v>246</v>
      </c>
      <c r="J898" s="406" t="s">
        <v>314</v>
      </c>
      <c r="K898" s="406"/>
      <c r="L898" s="406"/>
      <c r="M898" s="406"/>
      <c r="N898" s="406"/>
      <c r="O898" s="406">
        <v>0</v>
      </c>
      <c r="P898" s="406">
        <v>0.6</v>
      </c>
      <c r="Q898" s="463">
        <v>10</v>
      </c>
      <c r="R898" s="464" t="s">
        <v>160</v>
      </c>
      <c r="S898" s="464" t="s">
        <v>132</v>
      </c>
      <c r="T898" s="464">
        <v>0</v>
      </c>
      <c r="U898" s="464">
        <v>0.6</v>
      </c>
      <c r="V898" s="464" t="s">
        <v>161</v>
      </c>
    </row>
    <row r="899" spans="1:22" x14ac:dyDescent="0.2">
      <c r="A899" s="406" t="s">
        <v>258</v>
      </c>
      <c r="B899" s="406" t="s">
        <v>259</v>
      </c>
      <c r="C899" s="406" t="s">
        <v>123</v>
      </c>
      <c r="D899" s="406" t="s">
        <v>73</v>
      </c>
      <c r="E899" s="406" t="s">
        <v>390</v>
      </c>
      <c r="F899" s="406">
        <v>10</v>
      </c>
      <c r="G899" s="406" t="s">
        <v>230</v>
      </c>
      <c r="H899" s="406" t="s">
        <v>160</v>
      </c>
      <c r="I899" s="406" t="s">
        <v>246</v>
      </c>
      <c r="J899" s="406" t="s">
        <v>307</v>
      </c>
      <c r="K899" s="406"/>
      <c r="L899" s="406"/>
      <c r="M899" s="406"/>
      <c r="N899" s="406"/>
      <c r="O899" s="406">
        <v>0</v>
      </c>
      <c r="P899" s="406">
        <v>0</v>
      </c>
      <c r="Q899" s="463">
        <v>10</v>
      </c>
      <c r="R899" s="464" t="s">
        <v>160</v>
      </c>
      <c r="S899" s="464" t="s">
        <v>133</v>
      </c>
      <c r="T899" s="464">
        <v>0</v>
      </c>
      <c r="U899" s="464">
        <v>0</v>
      </c>
      <c r="V899" s="464" t="s">
        <v>161</v>
      </c>
    </row>
    <row r="900" spans="1:22" x14ac:dyDescent="0.2">
      <c r="A900" s="406" t="s">
        <v>258</v>
      </c>
      <c r="B900" s="406" t="s">
        <v>259</v>
      </c>
      <c r="C900" s="406" t="s">
        <v>123</v>
      </c>
      <c r="D900" s="406" t="s">
        <v>301</v>
      </c>
      <c r="E900" s="406" t="s">
        <v>390</v>
      </c>
      <c r="F900" s="406">
        <v>10</v>
      </c>
      <c r="G900" s="406" t="s">
        <v>230</v>
      </c>
      <c r="H900" s="406" t="s">
        <v>160</v>
      </c>
      <c r="I900" s="406" t="s">
        <v>246</v>
      </c>
      <c r="J900" s="406" t="s">
        <v>314</v>
      </c>
      <c r="K900" s="406"/>
      <c r="L900" s="406"/>
      <c r="M900" s="406"/>
      <c r="N900" s="406"/>
      <c r="O900" s="406">
        <v>0</v>
      </c>
      <c r="P900" s="406">
        <v>0.3</v>
      </c>
      <c r="Q900" s="463">
        <v>10</v>
      </c>
      <c r="R900" s="464" t="s">
        <v>160</v>
      </c>
      <c r="S900" s="464" t="s">
        <v>134</v>
      </c>
      <c r="T900" s="464">
        <v>0</v>
      </c>
      <c r="U900" s="464">
        <v>0.3</v>
      </c>
      <c r="V900" s="464" t="s">
        <v>161</v>
      </c>
    </row>
    <row r="901" spans="1:22" x14ac:dyDescent="0.2">
      <c r="A901" s="406" t="s">
        <v>258</v>
      </c>
      <c r="B901" s="406" t="s">
        <v>259</v>
      </c>
      <c r="C901" s="406" t="s">
        <v>123</v>
      </c>
      <c r="D901" s="406" t="s">
        <v>301</v>
      </c>
      <c r="E901" s="406" t="s">
        <v>390</v>
      </c>
      <c r="F901" s="406">
        <v>10</v>
      </c>
      <c r="G901" s="406" t="s">
        <v>230</v>
      </c>
      <c r="H901" s="406" t="s">
        <v>160</v>
      </c>
      <c r="I901" s="406" t="s">
        <v>246</v>
      </c>
      <c r="J901" s="406" t="s">
        <v>307</v>
      </c>
      <c r="K901" s="406"/>
      <c r="L901" s="406"/>
      <c r="M901" s="406"/>
      <c r="N901" s="406"/>
      <c r="O901" s="406">
        <v>0</v>
      </c>
      <c r="P901" s="406">
        <v>0</v>
      </c>
      <c r="Q901" s="463">
        <v>10</v>
      </c>
      <c r="R901" s="464" t="s">
        <v>160</v>
      </c>
      <c r="S901" s="464" t="s">
        <v>135</v>
      </c>
      <c r="T901" s="464">
        <v>0</v>
      </c>
      <c r="U901" s="464">
        <v>0</v>
      </c>
      <c r="V901" s="464" t="s">
        <v>161</v>
      </c>
    </row>
    <row r="902" spans="1:22" x14ac:dyDescent="0.2">
      <c r="A902" s="406" t="s">
        <v>258</v>
      </c>
      <c r="B902" s="406" t="s">
        <v>259</v>
      </c>
      <c r="C902" s="406" t="s">
        <v>123</v>
      </c>
      <c r="D902" s="406" t="s">
        <v>302</v>
      </c>
      <c r="E902" s="406" t="s">
        <v>390</v>
      </c>
      <c r="F902" s="406">
        <v>10</v>
      </c>
      <c r="G902" s="406" t="s">
        <v>230</v>
      </c>
      <c r="H902" s="406" t="s">
        <v>160</v>
      </c>
      <c r="I902" s="406" t="s">
        <v>246</v>
      </c>
      <c r="J902" s="406" t="s">
        <v>314</v>
      </c>
      <c r="K902" s="406"/>
      <c r="L902" s="406"/>
      <c r="M902" s="406"/>
      <c r="N902" s="406"/>
      <c r="O902" s="406">
        <v>0</v>
      </c>
      <c r="P902" s="406">
        <v>0.3</v>
      </c>
      <c r="Q902" s="463">
        <v>10</v>
      </c>
      <c r="R902" s="464" t="s">
        <v>160</v>
      </c>
      <c r="S902" s="464" t="s">
        <v>136</v>
      </c>
      <c r="T902" s="464">
        <v>0</v>
      </c>
      <c r="U902" s="464">
        <v>0.3</v>
      </c>
      <c r="V902" s="464" t="s">
        <v>161</v>
      </c>
    </row>
    <row r="903" spans="1:22" x14ac:dyDescent="0.2">
      <c r="A903" s="406" t="s">
        <v>258</v>
      </c>
      <c r="B903" s="406" t="s">
        <v>259</v>
      </c>
      <c r="C903" s="406" t="s">
        <v>123</v>
      </c>
      <c r="D903" s="406" t="s">
        <v>302</v>
      </c>
      <c r="E903" s="406" t="s">
        <v>390</v>
      </c>
      <c r="F903" s="406">
        <v>10</v>
      </c>
      <c r="G903" s="406" t="s">
        <v>230</v>
      </c>
      <c r="H903" s="406" t="s">
        <v>160</v>
      </c>
      <c r="I903" s="406" t="s">
        <v>246</v>
      </c>
      <c r="J903" s="406" t="s">
        <v>307</v>
      </c>
      <c r="K903" s="406"/>
      <c r="L903" s="406"/>
      <c r="M903" s="406"/>
      <c r="N903" s="406"/>
      <c r="O903" s="406">
        <v>0</v>
      </c>
      <c r="P903" s="406">
        <v>0</v>
      </c>
      <c r="Q903" s="463">
        <v>10</v>
      </c>
      <c r="R903" s="464" t="s">
        <v>160</v>
      </c>
      <c r="S903" s="464" t="s">
        <v>137</v>
      </c>
      <c r="T903" s="464">
        <v>0</v>
      </c>
      <c r="U903" s="464">
        <v>0</v>
      </c>
      <c r="V903" s="464" t="s">
        <v>161</v>
      </c>
    </row>
    <row r="904" spans="1:22" x14ac:dyDescent="0.2">
      <c r="A904" s="406" t="s">
        <v>258</v>
      </c>
      <c r="B904" s="406" t="s">
        <v>259</v>
      </c>
      <c r="C904" s="406" t="s">
        <v>123</v>
      </c>
      <c r="D904" s="406" t="s">
        <v>303</v>
      </c>
      <c r="E904" s="406" t="s">
        <v>390</v>
      </c>
      <c r="F904" s="406">
        <v>10</v>
      </c>
      <c r="G904" s="406" t="s">
        <v>230</v>
      </c>
      <c r="H904" s="406" t="s">
        <v>160</v>
      </c>
      <c r="I904" s="406" t="s">
        <v>246</v>
      </c>
      <c r="J904" s="406" t="s">
        <v>314</v>
      </c>
      <c r="K904" s="406"/>
      <c r="L904" s="406"/>
      <c r="M904" s="406"/>
      <c r="N904" s="406"/>
      <c r="O904" s="406">
        <v>0</v>
      </c>
      <c r="P904" s="406">
        <v>0.3</v>
      </c>
      <c r="Q904" s="463">
        <v>10</v>
      </c>
      <c r="R904" s="464" t="s">
        <v>160</v>
      </c>
      <c r="S904" s="464" t="s">
        <v>138</v>
      </c>
      <c r="T904" s="464">
        <v>0</v>
      </c>
      <c r="U904" s="464">
        <v>0.3</v>
      </c>
      <c r="V904" s="464" t="s">
        <v>161</v>
      </c>
    </row>
    <row r="905" spans="1:22" x14ac:dyDescent="0.2">
      <c r="A905" s="406" t="s">
        <v>258</v>
      </c>
      <c r="B905" s="406" t="s">
        <v>259</v>
      </c>
      <c r="C905" s="406" t="s">
        <v>123</v>
      </c>
      <c r="D905" s="406" t="s">
        <v>303</v>
      </c>
      <c r="E905" s="406" t="s">
        <v>390</v>
      </c>
      <c r="F905" s="406">
        <v>10</v>
      </c>
      <c r="G905" s="406" t="s">
        <v>230</v>
      </c>
      <c r="H905" s="406" t="s">
        <v>160</v>
      </c>
      <c r="I905" s="406" t="s">
        <v>246</v>
      </c>
      <c r="J905" s="406" t="s">
        <v>307</v>
      </c>
      <c r="K905" s="406"/>
      <c r="L905" s="406"/>
      <c r="M905" s="406"/>
      <c r="N905" s="406"/>
      <c r="O905" s="406">
        <v>0</v>
      </c>
      <c r="P905" s="406">
        <v>0</v>
      </c>
      <c r="Q905" s="463">
        <v>10</v>
      </c>
      <c r="R905" s="464" t="s">
        <v>160</v>
      </c>
      <c r="S905" s="464" t="s">
        <v>139</v>
      </c>
      <c r="T905" s="464">
        <v>0</v>
      </c>
      <c r="U905" s="464">
        <v>0</v>
      </c>
      <c r="V905" s="464" t="s">
        <v>161</v>
      </c>
    </row>
    <row r="906" spans="1:22" x14ac:dyDescent="0.2">
      <c r="A906" s="406" t="s">
        <v>258</v>
      </c>
      <c r="B906" s="406" t="s">
        <v>259</v>
      </c>
      <c r="C906" s="406" t="s">
        <v>123</v>
      </c>
      <c r="D906" s="406" t="s">
        <v>304</v>
      </c>
      <c r="E906" s="406" t="s">
        <v>390</v>
      </c>
      <c r="F906" s="406">
        <v>10</v>
      </c>
      <c r="G906" s="406" t="s">
        <v>230</v>
      </c>
      <c r="H906" s="406" t="s">
        <v>160</v>
      </c>
      <c r="I906" s="406" t="s">
        <v>246</v>
      </c>
      <c r="J906" s="406" t="s">
        <v>314</v>
      </c>
      <c r="K906" s="406"/>
      <c r="L906" s="406"/>
      <c r="M906" s="406"/>
      <c r="N906" s="406"/>
      <c r="O906" s="406">
        <v>0</v>
      </c>
      <c r="P906" s="406">
        <v>0.3</v>
      </c>
      <c r="Q906" s="463">
        <v>10</v>
      </c>
      <c r="R906" s="464" t="s">
        <v>160</v>
      </c>
      <c r="S906" s="464" t="s">
        <v>140</v>
      </c>
      <c r="T906" s="464">
        <v>0</v>
      </c>
      <c r="U906" s="464">
        <v>0.3</v>
      </c>
      <c r="V906" s="464" t="s">
        <v>161</v>
      </c>
    </row>
    <row r="907" spans="1:22" x14ac:dyDescent="0.2">
      <c r="A907" s="406" t="s">
        <v>258</v>
      </c>
      <c r="B907" s="406" t="s">
        <v>259</v>
      </c>
      <c r="C907" s="406" t="s">
        <v>123</v>
      </c>
      <c r="D907" s="406" t="s">
        <v>304</v>
      </c>
      <c r="E907" s="406" t="s">
        <v>390</v>
      </c>
      <c r="F907" s="406">
        <v>10</v>
      </c>
      <c r="G907" s="406" t="s">
        <v>230</v>
      </c>
      <c r="H907" s="406" t="s">
        <v>160</v>
      </c>
      <c r="I907" s="406" t="s">
        <v>246</v>
      </c>
      <c r="J907" s="406" t="s">
        <v>307</v>
      </c>
      <c r="K907" s="406"/>
      <c r="L907" s="406"/>
      <c r="M907" s="406"/>
      <c r="N907" s="406"/>
      <c r="O907" s="406">
        <v>0</v>
      </c>
      <c r="P907" s="406">
        <v>0</v>
      </c>
      <c r="Q907" s="463">
        <v>10</v>
      </c>
      <c r="R907" s="464" t="s">
        <v>160</v>
      </c>
      <c r="S907" s="464" t="s">
        <v>141</v>
      </c>
      <c r="T907" s="464">
        <v>0</v>
      </c>
      <c r="U907" s="464">
        <v>0</v>
      </c>
      <c r="V907" s="464" t="s">
        <v>161</v>
      </c>
    </row>
    <row r="908" spans="1:22" x14ac:dyDescent="0.2">
      <c r="A908" s="406" t="s">
        <v>258</v>
      </c>
      <c r="B908" s="406" t="s">
        <v>259</v>
      </c>
      <c r="C908" s="406" t="s">
        <v>123</v>
      </c>
      <c r="D908" s="406" t="s">
        <v>73</v>
      </c>
      <c r="E908" s="406" t="s">
        <v>390</v>
      </c>
      <c r="F908" s="406">
        <v>11</v>
      </c>
      <c r="G908" s="406" t="s">
        <v>230</v>
      </c>
      <c r="H908" s="406" t="s">
        <v>162</v>
      </c>
      <c r="I908" s="406" t="s">
        <v>246</v>
      </c>
      <c r="J908" s="406" t="s">
        <v>314</v>
      </c>
      <c r="K908" s="406"/>
      <c r="L908" s="406"/>
      <c r="M908" s="406"/>
      <c r="N908" s="406"/>
      <c r="O908" s="406">
        <v>0</v>
      </c>
      <c r="P908" s="406">
        <v>1.5</v>
      </c>
      <c r="Q908" s="463">
        <v>11</v>
      </c>
      <c r="R908" s="464" t="s">
        <v>162</v>
      </c>
      <c r="S908" s="464" t="s">
        <v>132</v>
      </c>
      <c r="T908" s="464">
        <v>0</v>
      </c>
      <c r="U908" s="464">
        <v>1.5</v>
      </c>
      <c r="V908" s="464" t="s">
        <v>163</v>
      </c>
    </row>
    <row r="909" spans="1:22" x14ac:dyDescent="0.2">
      <c r="A909" s="406" t="s">
        <v>258</v>
      </c>
      <c r="B909" s="406" t="s">
        <v>259</v>
      </c>
      <c r="C909" s="406" t="s">
        <v>123</v>
      </c>
      <c r="D909" s="406" t="s">
        <v>73</v>
      </c>
      <c r="E909" s="406" t="s">
        <v>390</v>
      </c>
      <c r="F909" s="406">
        <v>11</v>
      </c>
      <c r="G909" s="406" t="s">
        <v>230</v>
      </c>
      <c r="H909" s="406" t="s">
        <v>162</v>
      </c>
      <c r="I909" s="406" t="s">
        <v>246</v>
      </c>
      <c r="J909" s="406" t="s">
        <v>307</v>
      </c>
      <c r="K909" s="406"/>
      <c r="L909" s="406"/>
      <c r="M909" s="406"/>
      <c r="N909" s="406"/>
      <c r="O909" s="406">
        <v>0</v>
      </c>
      <c r="P909" s="406">
        <v>0</v>
      </c>
      <c r="Q909" s="463">
        <v>11</v>
      </c>
      <c r="R909" s="464" t="s">
        <v>162</v>
      </c>
      <c r="S909" s="464" t="s">
        <v>133</v>
      </c>
      <c r="T909" s="464">
        <v>0</v>
      </c>
      <c r="U909" s="464">
        <v>0</v>
      </c>
      <c r="V909" s="464" t="s">
        <v>163</v>
      </c>
    </row>
    <row r="910" spans="1:22" x14ac:dyDescent="0.2">
      <c r="A910" s="406" t="s">
        <v>258</v>
      </c>
      <c r="B910" s="406" t="s">
        <v>259</v>
      </c>
      <c r="C910" s="406" t="s">
        <v>123</v>
      </c>
      <c r="D910" s="406" t="s">
        <v>301</v>
      </c>
      <c r="E910" s="406" t="s">
        <v>390</v>
      </c>
      <c r="F910" s="406">
        <v>11</v>
      </c>
      <c r="G910" s="406" t="s">
        <v>230</v>
      </c>
      <c r="H910" s="406" t="s">
        <v>162</v>
      </c>
      <c r="I910" s="406" t="s">
        <v>246</v>
      </c>
      <c r="J910" s="406" t="s">
        <v>314</v>
      </c>
      <c r="K910" s="406"/>
      <c r="L910" s="406"/>
      <c r="M910" s="406"/>
      <c r="N910" s="406"/>
      <c r="O910" s="406">
        <v>0</v>
      </c>
      <c r="P910" s="406">
        <v>1</v>
      </c>
      <c r="Q910" s="463">
        <v>11</v>
      </c>
      <c r="R910" s="464" t="s">
        <v>162</v>
      </c>
      <c r="S910" s="464" t="s">
        <v>134</v>
      </c>
      <c r="T910" s="464">
        <v>0</v>
      </c>
      <c r="U910" s="464">
        <v>1</v>
      </c>
      <c r="V910" s="464" t="s">
        <v>163</v>
      </c>
    </row>
    <row r="911" spans="1:22" x14ac:dyDescent="0.2">
      <c r="A911" s="406" t="s">
        <v>258</v>
      </c>
      <c r="B911" s="406" t="s">
        <v>259</v>
      </c>
      <c r="C911" s="406" t="s">
        <v>123</v>
      </c>
      <c r="D911" s="406" t="s">
        <v>301</v>
      </c>
      <c r="E911" s="406" t="s">
        <v>390</v>
      </c>
      <c r="F911" s="406">
        <v>11</v>
      </c>
      <c r="G911" s="406" t="s">
        <v>230</v>
      </c>
      <c r="H911" s="406" t="s">
        <v>162</v>
      </c>
      <c r="I911" s="406" t="s">
        <v>246</v>
      </c>
      <c r="J911" s="406" t="s">
        <v>307</v>
      </c>
      <c r="K911" s="406"/>
      <c r="L911" s="406"/>
      <c r="M911" s="406"/>
      <c r="N911" s="406"/>
      <c r="O911" s="406">
        <v>0</v>
      </c>
      <c r="P911" s="406">
        <v>0</v>
      </c>
      <c r="Q911" s="463">
        <v>11</v>
      </c>
      <c r="R911" s="464" t="s">
        <v>162</v>
      </c>
      <c r="S911" s="464" t="s">
        <v>135</v>
      </c>
      <c r="T911" s="464">
        <v>0</v>
      </c>
      <c r="U911" s="464">
        <v>0</v>
      </c>
      <c r="V911" s="464" t="s">
        <v>163</v>
      </c>
    </row>
    <row r="912" spans="1:22" x14ac:dyDescent="0.2">
      <c r="A912" s="406" t="s">
        <v>258</v>
      </c>
      <c r="B912" s="406" t="s">
        <v>259</v>
      </c>
      <c r="C912" s="406" t="s">
        <v>123</v>
      </c>
      <c r="D912" s="406" t="s">
        <v>302</v>
      </c>
      <c r="E912" s="406" t="s">
        <v>390</v>
      </c>
      <c r="F912" s="406">
        <v>11</v>
      </c>
      <c r="G912" s="406" t="s">
        <v>230</v>
      </c>
      <c r="H912" s="406" t="s">
        <v>162</v>
      </c>
      <c r="I912" s="406" t="s">
        <v>246</v>
      </c>
      <c r="J912" s="406" t="s">
        <v>314</v>
      </c>
      <c r="K912" s="406"/>
      <c r="L912" s="406"/>
      <c r="M912" s="406"/>
      <c r="N912" s="406"/>
      <c r="O912" s="406">
        <v>0</v>
      </c>
      <c r="P912" s="406">
        <v>0.3</v>
      </c>
      <c r="Q912" s="463">
        <v>11</v>
      </c>
      <c r="R912" s="464" t="s">
        <v>162</v>
      </c>
      <c r="S912" s="464" t="s">
        <v>136</v>
      </c>
      <c r="T912" s="464">
        <v>0</v>
      </c>
      <c r="U912" s="464">
        <v>0.3</v>
      </c>
      <c r="V912" s="464" t="s">
        <v>163</v>
      </c>
    </row>
    <row r="913" spans="1:22" x14ac:dyDescent="0.2">
      <c r="A913" s="406" t="s">
        <v>258</v>
      </c>
      <c r="B913" s="406" t="s">
        <v>259</v>
      </c>
      <c r="C913" s="406" t="s">
        <v>123</v>
      </c>
      <c r="D913" s="406" t="s">
        <v>302</v>
      </c>
      <c r="E913" s="406" t="s">
        <v>390</v>
      </c>
      <c r="F913" s="406">
        <v>11</v>
      </c>
      <c r="G913" s="406" t="s">
        <v>230</v>
      </c>
      <c r="H913" s="406" t="s">
        <v>162</v>
      </c>
      <c r="I913" s="406" t="s">
        <v>246</v>
      </c>
      <c r="J913" s="406" t="s">
        <v>307</v>
      </c>
      <c r="K913" s="406"/>
      <c r="L913" s="406"/>
      <c r="M913" s="406"/>
      <c r="N913" s="406"/>
      <c r="O913" s="406">
        <v>0</v>
      </c>
      <c r="P913" s="406">
        <v>0</v>
      </c>
      <c r="Q913" s="463">
        <v>11</v>
      </c>
      <c r="R913" s="464" t="s">
        <v>162</v>
      </c>
      <c r="S913" s="464" t="s">
        <v>137</v>
      </c>
      <c r="T913" s="464">
        <v>0</v>
      </c>
      <c r="U913" s="464">
        <v>0</v>
      </c>
      <c r="V913" s="464" t="s">
        <v>163</v>
      </c>
    </row>
    <row r="914" spans="1:22" x14ac:dyDescent="0.2">
      <c r="A914" s="406" t="s">
        <v>258</v>
      </c>
      <c r="B914" s="406" t="s">
        <v>259</v>
      </c>
      <c r="C914" s="406" t="s">
        <v>123</v>
      </c>
      <c r="D914" s="406" t="s">
        <v>303</v>
      </c>
      <c r="E914" s="406" t="s">
        <v>390</v>
      </c>
      <c r="F914" s="406">
        <v>11</v>
      </c>
      <c r="G914" s="406" t="s">
        <v>230</v>
      </c>
      <c r="H914" s="406" t="s">
        <v>162</v>
      </c>
      <c r="I914" s="406" t="s">
        <v>246</v>
      </c>
      <c r="J914" s="406" t="s">
        <v>314</v>
      </c>
      <c r="K914" s="406"/>
      <c r="L914" s="406"/>
      <c r="M914" s="406"/>
      <c r="N914" s="406"/>
      <c r="O914" s="406">
        <v>0</v>
      </c>
      <c r="P914" s="406">
        <v>0.3</v>
      </c>
      <c r="Q914" s="463">
        <v>11</v>
      </c>
      <c r="R914" s="464" t="s">
        <v>162</v>
      </c>
      <c r="S914" s="464" t="s">
        <v>138</v>
      </c>
      <c r="T914" s="464">
        <v>0</v>
      </c>
      <c r="U914" s="464">
        <v>0.3</v>
      </c>
      <c r="V914" s="464" t="s">
        <v>163</v>
      </c>
    </row>
    <row r="915" spans="1:22" x14ac:dyDescent="0.2">
      <c r="A915" s="406" t="s">
        <v>258</v>
      </c>
      <c r="B915" s="406" t="s">
        <v>259</v>
      </c>
      <c r="C915" s="406" t="s">
        <v>123</v>
      </c>
      <c r="D915" s="406" t="s">
        <v>303</v>
      </c>
      <c r="E915" s="406" t="s">
        <v>390</v>
      </c>
      <c r="F915" s="406">
        <v>11</v>
      </c>
      <c r="G915" s="406" t="s">
        <v>230</v>
      </c>
      <c r="H915" s="406" t="s">
        <v>162</v>
      </c>
      <c r="I915" s="406" t="s">
        <v>246</v>
      </c>
      <c r="J915" s="406" t="s">
        <v>307</v>
      </c>
      <c r="K915" s="406"/>
      <c r="L915" s="406"/>
      <c r="M915" s="406"/>
      <c r="N915" s="406"/>
      <c r="O915" s="406">
        <v>0</v>
      </c>
      <c r="P915" s="406">
        <v>0</v>
      </c>
      <c r="Q915" s="463">
        <v>11</v>
      </c>
      <c r="R915" s="464" t="s">
        <v>162</v>
      </c>
      <c r="S915" s="464" t="s">
        <v>139</v>
      </c>
      <c r="T915" s="464">
        <v>0</v>
      </c>
      <c r="U915" s="464">
        <v>0</v>
      </c>
      <c r="V915" s="464" t="s">
        <v>163</v>
      </c>
    </row>
    <row r="916" spans="1:22" x14ac:dyDescent="0.2">
      <c r="A916" s="406" t="s">
        <v>258</v>
      </c>
      <c r="B916" s="406" t="s">
        <v>259</v>
      </c>
      <c r="C916" s="406" t="s">
        <v>123</v>
      </c>
      <c r="D916" s="406" t="s">
        <v>304</v>
      </c>
      <c r="E916" s="406" t="s">
        <v>390</v>
      </c>
      <c r="F916" s="406">
        <v>11</v>
      </c>
      <c r="G916" s="406" t="s">
        <v>230</v>
      </c>
      <c r="H916" s="406" t="s">
        <v>162</v>
      </c>
      <c r="I916" s="406" t="s">
        <v>246</v>
      </c>
      <c r="J916" s="406" t="s">
        <v>314</v>
      </c>
      <c r="K916" s="406"/>
      <c r="L916" s="406"/>
      <c r="M916" s="406"/>
      <c r="N916" s="406"/>
      <c r="O916" s="406">
        <v>0</v>
      </c>
      <c r="P916" s="406">
        <v>0.3</v>
      </c>
      <c r="Q916" s="463">
        <v>11</v>
      </c>
      <c r="R916" s="464" t="s">
        <v>162</v>
      </c>
      <c r="S916" s="464" t="s">
        <v>140</v>
      </c>
      <c r="T916" s="464">
        <v>0</v>
      </c>
      <c r="U916" s="464">
        <v>0.3</v>
      </c>
      <c r="V916" s="464" t="s">
        <v>163</v>
      </c>
    </row>
    <row r="917" spans="1:22" x14ac:dyDescent="0.2">
      <c r="A917" s="406" t="s">
        <v>258</v>
      </c>
      <c r="B917" s="406" t="s">
        <v>259</v>
      </c>
      <c r="C917" s="406" t="s">
        <v>123</v>
      </c>
      <c r="D917" s="406" t="s">
        <v>304</v>
      </c>
      <c r="E917" s="406" t="s">
        <v>390</v>
      </c>
      <c r="F917" s="406">
        <v>11</v>
      </c>
      <c r="G917" s="406" t="s">
        <v>230</v>
      </c>
      <c r="H917" s="406" t="s">
        <v>162</v>
      </c>
      <c r="I917" s="406" t="s">
        <v>246</v>
      </c>
      <c r="J917" s="406" t="s">
        <v>307</v>
      </c>
      <c r="K917" s="406"/>
      <c r="L917" s="406"/>
      <c r="M917" s="406"/>
      <c r="N917" s="406"/>
      <c r="O917" s="406">
        <v>0</v>
      </c>
      <c r="P917" s="406">
        <v>0</v>
      </c>
      <c r="Q917" s="463">
        <v>11</v>
      </c>
      <c r="R917" s="464" t="s">
        <v>162</v>
      </c>
      <c r="S917" s="464" t="s">
        <v>141</v>
      </c>
      <c r="T917" s="464">
        <v>0</v>
      </c>
      <c r="U917" s="464">
        <v>0</v>
      </c>
      <c r="V917" s="464" t="s">
        <v>163</v>
      </c>
    </row>
    <row r="918" spans="1:22" x14ac:dyDescent="0.2">
      <c r="A918" s="406" t="s">
        <v>258</v>
      </c>
      <c r="B918" s="406" t="s">
        <v>259</v>
      </c>
      <c r="C918" s="406" t="s">
        <v>123</v>
      </c>
      <c r="D918" s="406" t="s">
        <v>73</v>
      </c>
      <c r="E918" s="406" t="s">
        <v>390</v>
      </c>
      <c r="F918" s="406">
        <v>12</v>
      </c>
      <c r="G918" s="406" t="s">
        <v>230</v>
      </c>
      <c r="H918" s="406" t="s">
        <v>164</v>
      </c>
      <c r="I918" s="406" t="s">
        <v>246</v>
      </c>
      <c r="J918" s="406" t="s">
        <v>314</v>
      </c>
      <c r="K918" s="406"/>
      <c r="L918" s="406"/>
      <c r="M918" s="406"/>
      <c r="N918" s="406"/>
      <c r="O918" s="406">
        <v>0</v>
      </c>
      <c r="P918" s="406">
        <v>1.5</v>
      </c>
      <c r="Q918" s="463">
        <v>12</v>
      </c>
      <c r="R918" s="464" t="s">
        <v>164</v>
      </c>
      <c r="S918" s="464" t="s">
        <v>132</v>
      </c>
      <c r="T918" s="464">
        <v>0</v>
      </c>
      <c r="U918" s="464">
        <v>1.5</v>
      </c>
      <c r="V918" s="464" t="s">
        <v>165</v>
      </c>
    </row>
    <row r="919" spans="1:22" x14ac:dyDescent="0.2">
      <c r="A919" s="406" t="s">
        <v>258</v>
      </c>
      <c r="B919" s="406" t="s">
        <v>259</v>
      </c>
      <c r="C919" s="406" t="s">
        <v>123</v>
      </c>
      <c r="D919" s="406" t="s">
        <v>73</v>
      </c>
      <c r="E919" s="406" t="s">
        <v>390</v>
      </c>
      <c r="F919" s="406">
        <v>12</v>
      </c>
      <c r="G919" s="406" t="s">
        <v>230</v>
      </c>
      <c r="H919" s="406" t="s">
        <v>164</v>
      </c>
      <c r="I919" s="406" t="s">
        <v>246</v>
      </c>
      <c r="J919" s="406" t="s">
        <v>307</v>
      </c>
      <c r="K919" s="406"/>
      <c r="L919" s="406"/>
      <c r="M919" s="406"/>
      <c r="N919" s="406"/>
      <c r="O919" s="406">
        <v>0</v>
      </c>
      <c r="P919" s="406">
        <v>0</v>
      </c>
      <c r="Q919" s="463">
        <v>12</v>
      </c>
      <c r="R919" s="464" t="s">
        <v>164</v>
      </c>
      <c r="S919" s="464" t="s">
        <v>133</v>
      </c>
      <c r="T919" s="464">
        <v>0</v>
      </c>
      <c r="U919" s="464">
        <v>0</v>
      </c>
      <c r="V919" s="464" t="s">
        <v>165</v>
      </c>
    </row>
    <row r="920" spans="1:22" x14ac:dyDescent="0.2">
      <c r="A920" s="406" t="s">
        <v>258</v>
      </c>
      <c r="B920" s="406" t="s">
        <v>259</v>
      </c>
      <c r="C920" s="406" t="s">
        <v>123</v>
      </c>
      <c r="D920" s="406" t="s">
        <v>301</v>
      </c>
      <c r="E920" s="406" t="s">
        <v>390</v>
      </c>
      <c r="F920" s="406">
        <v>12</v>
      </c>
      <c r="G920" s="406" t="s">
        <v>230</v>
      </c>
      <c r="H920" s="406" t="s">
        <v>164</v>
      </c>
      <c r="I920" s="406" t="s">
        <v>246</v>
      </c>
      <c r="J920" s="406" t="s">
        <v>314</v>
      </c>
      <c r="K920" s="406"/>
      <c r="L920" s="406"/>
      <c r="M920" s="406"/>
      <c r="N920" s="406"/>
      <c r="O920" s="406">
        <v>0</v>
      </c>
      <c r="P920" s="406">
        <v>0.7</v>
      </c>
      <c r="Q920" s="463">
        <v>12</v>
      </c>
      <c r="R920" s="464" t="s">
        <v>164</v>
      </c>
      <c r="S920" s="464" t="s">
        <v>134</v>
      </c>
      <c r="T920" s="464">
        <v>0</v>
      </c>
      <c r="U920" s="464">
        <v>0.7</v>
      </c>
      <c r="V920" s="464" t="s">
        <v>165</v>
      </c>
    </row>
    <row r="921" spans="1:22" x14ac:dyDescent="0.2">
      <c r="A921" s="406" t="s">
        <v>258</v>
      </c>
      <c r="B921" s="406" t="s">
        <v>259</v>
      </c>
      <c r="C921" s="406" t="s">
        <v>123</v>
      </c>
      <c r="D921" s="406" t="s">
        <v>301</v>
      </c>
      <c r="E921" s="406" t="s">
        <v>390</v>
      </c>
      <c r="F921" s="406">
        <v>12</v>
      </c>
      <c r="G921" s="406" t="s">
        <v>230</v>
      </c>
      <c r="H921" s="406" t="s">
        <v>164</v>
      </c>
      <c r="I921" s="406" t="s">
        <v>246</v>
      </c>
      <c r="J921" s="406" t="s">
        <v>307</v>
      </c>
      <c r="K921" s="406"/>
      <c r="L921" s="406"/>
      <c r="M921" s="406"/>
      <c r="N921" s="406"/>
      <c r="O921" s="406">
        <v>0</v>
      </c>
      <c r="P921" s="406">
        <v>0</v>
      </c>
      <c r="Q921" s="463">
        <v>12</v>
      </c>
      <c r="R921" s="464" t="s">
        <v>164</v>
      </c>
      <c r="S921" s="464" t="s">
        <v>135</v>
      </c>
      <c r="T921" s="464">
        <v>0</v>
      </c>
      <c r="U921" s="464">
        <v>0</v>
      </c>
      <c r="V921" s="464" t="s">
        <v>165</v>
      </c>
    </row>
    <row r="922" spans="1:22" x14ac:dyDescent="0.2">
      <c r="A922" s="406" t="s">
        <v>258</v>
      </c>
      <c r="B922" s="406" t="s">
        <v>259</v>
      </c>
      <c r="C922" s="406" t="s">
        <v>123</v>
      </c>
      <c r="D922" s="406" t="s">
        <v>302</v>
      </c>
      <c r="E922" s="406" t="s">
        <v>390</v>
      </c>
      <c r="F922" s="406">
        <v>12</v>
      </c>
      <c r="G922" s="406" t="s">
        <v>230</v>
      </c>
      <c r="H922" s="406" t="s">
        <v>164</v>
      </c>
      <c r="I922" s="406" t="s">
        <v>246</v>
      </c>
      <c r="J922" s="406" t="s">
        <v>314</v>
      </c>
      <c r="K922" s="406"/>
      <c r="L922" s="406"/>
      <c r="M922" s="406"/>
      <c r="N922" s="406"/>
      <c r="O922" s="406">
        <v>0</v>
      </c>
      <c r="P922" s="406">
        <v>0</v>
      </c>
      <c r="Q922" s="463">
        <v>12</v>
      </c>
      <c r="R922" s="464" t="s">
        <v>164</v>
      </c>
      <c r="S922" s="464" t="s">
        <v>136</v>
      </c>
      <c r="T922" s="464">
        <v>0</v>
      </c>
      <c r="U922" s="464">
        <v>0</v>
      </c>
      <c r="V922" s="464" t="s">
        <v>165</v>
      </c>
    </row>
    <row r="923" spans="1:22" x14ac:dyDescent="0.2">
      <c r="A923" s="406" t="s">
        <v>258</v>
      </c>
      <c r="B923" s="406" t="s">
        <v>259</v>
      </c>
      <c r="C923" s="406" t="s">
        <v>123</v>
      </c>
      <c r="D923" s="406" t="s">
        <v>302</v>
      </c>
      <c r="E923" s="406" t="s">
        <v>390</v>
      </c>
      <c r="F923" s="406">
        <v>12</v>
      </c>
      <c r="G923" s="406" t="s">
        <v>230</v>
      </c>
      <c r="H923" s="406" t="s">
        <v>164</v>
      </c>
      <c r="I923" s="406" t="s">
        <v>246</v>
      </c>
      <c r="J923" s="406" t="s">
        <v>307</v>
      </c>
      <c r="K923" s="406"/>
      <c r="L923" s="406"/>
      <c r="M923" s="406"/>
      <c r="N923" s="406"/>
      <c r="O923" s="406">
        <v>0</v>
      </c>
      <c r="P923" s="406">
        <v>0</v>
      </c>
      <c r="Q923" s="463">
        <v>12</v>
      </c>
      <c r="R923" s="464" t="s">
        <v>164</v>
      </c>
      <c r="S923" s="464" t="s">
        <v>137</v>
      </c>
      <c r="T923" s="464">
        <v>0</v>
      </c>
      <c r="U923" s="464">
        <v>0</v>
      </c>
      <c r="V923" s="464" t="s">
        <v>165</v>
      </c>
    </row>
    <row r="924" spans="1:22" x14ac:dyDescent="0.2">
      <c r="A924" s="406" t="s">
        <v>258</v>
      </c>
      <c r="B924" s="406" t="s">
        <v>259</v>
      </c>
      <c r="C924" s="406" t="s">
        <v>123</v>
      </c>
      <c r="D924" s="406" t="s">
        <v>303</v>
      </c>
      <c r="E924" s="406" t="s">
        <v>390</v>
      </c>
      <c r="F924" s="406">
        <v>12</v>
      </c>
      <c r="G924" s="406" t="s">
        <v>230</v>
      </c>
      <c r="H924" s="406" t="s">
        <v>164</v>
      </c>
      <c r="I924" s="406" t="s">
        <v>246</v>
      </c>
      <c r="J924" s="406" t="s">
        <v>314</v>
      </c>
      <c r="K924" s="406"/>
      <c r="L924" s="406"/>
      <c r="M924" s="406"/>
      <c r="N924" s="406"/>
      <c r="O924" s="406">
        <v>0</v>
      </c>
      <c r="P924" s="406">
        <v>0</v>
      </c>
      <c r="Q924" s="463">
        <v>12</v>
      </c>
      <c r="R924" s="464" t="s">
        <v>164</v>
      </c>
      <c r="S924" s="464" t="s">
        <v>138</v>
      </c>
      <c r="T924" s="464">
        <v>0</v>
      </c>
      <c r="U924" s="464">
        <v>0</v>
      </c>
      <c r="V924" s="464" t="s">
        <v>165</v>
      </c>
    </row>
    <row r="925" spans="1:22" x14ac:dyDescent="0.2">
      <c r="A925" s="406" t="s">
        <v>258</v>
      </c>
      <c r="B925" s="406" t="s">
        <v>259</v>
      </c>
      <c r="C925" s="406" t="s">
        <v>123</v>
      </c>
      <c r="D925" s="406" t="s">
        <v>303</v>
      </c>
      <c r="E925" s="406" t="s">
        <v>390</v>
      </c>
      <c r="F925" s="406">
        <v>12</v>
      </c>
      <c r="G925" s="406" t="s">
        <v>230</v>
      </c>
      <c r="H925" s="406" t="s">
        <v>164</v>
      </c>
      <c r="I925" s="406" t="s">
        <v>246</v>
      </c>
      <c r="J925" s="406" t="s">
        <v>307</v>
      </c>
      <c r="K925" s="406"/>
      <c r="L925" s="406"/>
      <c r="M925" s="406"/>
      <c r="N925" s="406"/>
      <c r="O925" s="406">
        <v>0</v>
      </c>
      <c r="P925" s="406">
        <v>0</v>
      </c>
      <c r="Q925" s="463">
        <v>12</v>
      </c>
      <c r="R925" s="464" t="s">
        <v>164</v>
      </c>
      <c r="S925" s="464" t="s">
        <v>139</v>
      </c>
      <c r="T925" s="464">
        <v>0</v>
      </c>
      <c r="U925" s="464">
        <v>0</v>
      </c>
      <c r="V925" s="464" t="s">
        <v>165</v>
      </c>
    </row>
    <row r="926" spans="1:22" x14ac:dyDescent="0.2">
      <c r="A926" s="406" t="s">
        <v>258</v>
      </c>
      <c r="B926" s="406" t="s">
        <v>259</v>
      </c>
      <c r="C926" s="406" t="s">
        <v>123</v>
      </c>
      <c r="D926" s="406" t="s">
        <v>304</v>
      </c>
      <c r="E926" s="406" t="s">
        <v>390</v>
      </c>
      <c r="F926" s="406">
        <v>12</v>
      </c>
      <c r="G926" s="406" t="s">
        <v>230</v>
      </c>
      <c r="H926" s="406" t="s">
        <v>164</v>
      </c>
      <c r="I926" s="406" t="s">
        <v>246</v>
      </c>
      <c r="J926" s="406" t="s">
        <v>314</v>
      </c>
      <c r="K926" s="406"/>
      <c r="L926" s="406"/>
      <c r="M926" s="406"/>
      <c r="N926" s="406"/>
      <c r="O926" s="406">
        <v>0</v>
      </c>
      <c r="P926" s="406">
        <v>0</v>
      </c>
      <c r="Q926" s="463">
        <v>12</v>
      </c>
      <c r="R926" s="464" t="s">
        <v>164</v>
      </c>
      <c r="S926" s="464" t="s">
        <v>140</v>
      </c>
      <c r="T926" s="464">
        <v>0</v>
      </c>
      <c r="U926" s="464">
        <v>0</v>
      </c>
      <c r="V926" s="464" t="s">
        <v>165</v>
      </c>
    </row>
    <row r="927" spans="1:22" x14ac:dyDescent="0.2">
      <c r="A927" s="406" t="s">
        <v>258</v>
      </c>
      <c r="B927" s="406" t="s">
        <v>259</v>
      </c>
      <c r="C927" s="406" t="s">
        <v>123</v>
      </c>
      <c r="D927" s="406" t="s">
        <v>304</v>
      </c>
      <c r="E927" s="406" t="s">
        <v>390</v>
      </c>
      <c r="F927" s="406">
        <v>12</v>
      </c>
      <c r="G927" s="406" t="s">
        <v>230</v>
      </c>
      <c r="H927" s="406" t="s">
        <v>164</v>
      </c>
      <c r="I927" s="406" t="s">
        <v>246</v>
      </c>
      <c r="J927" s="406" t="s">
        <v>307</v>
      </c>
      <c r="K927" s="406"/>
      <c r="L927" s="406"/>
      <c r="M927" s="406"/>
      <c r="N927" s="406"/>
      <c r="O927" s="406">
        <v>0</v>
      </c>
      <c r="P927" s="406">
        <v>0</v>
      </c>
      <c r="Q927" s="463">
        <v>12</v>
      </c>
      <c r="R927" s="464" t="s">
        <v>164</v>
      </c>
      <c r="S927" s="464" t="s">
        <v>141</v>
      </c>
      <c r="T927" s="464">
        <v>0</v>
      </c>
      <c r="U927" s="464">
        <v>0</v>
      </c>
      <c r="V927" s="464" t="s">
        <v>165</v>
      </c>
    </row>
    <row r="928" spans="1:22" x14ac:dyDescent="0.2">
      <c r="A928" s="406" t="s">
        <v>258</v>
      </c>
      <c r="B928" s="406" t="s">
        <v>259</v>
      </c>
      <c r="C928" s="406" t="s">
        <v>123</v>
      </c>
      <c r="D928" s="406" t="s">
        <v>73</v>
      </c>
      <c r="E928" s="406" t="s">
        <v>390</v>
      </c>
      <c r="F928" s="406">
        <v>13</v>
      </c>
      <c r="G928" s="406" t="s">
        <v>230</v>
      </c>
      <c r="H928" s="406" t="s">
        <v>166</v>
      </c>
      <c r="I928" s="406" t="s">
        <v>246</v>
      </c>
      <c r="J928" s="406" t="s">
        <v>314</v>
      </c>
      <c r="K928" s="406"/>
      <c r="L928" s="406"/>
      <c r="M928" s="406"/>
      <c r="N928" s="406"/>
      <c r="O928" s="406">
        <v>0</v>
      </c>
      <c r="P928" s="406">
        <v>0.45</v>
      </c>
      <c r="Q928" s="463">
        <v>13</v>
      </c>
      <c r="R928" s="464" t="s">
        <v>166</v>
      </c>
      <c r="S928" s="464" t="s">
        <v>132</v>
      </c>
      <c r="T928" s="464">
        <v>0</v>
      </c>
      <c r="U928" s="464">
        <v>0.45</v>
      </c>
      <c r="V928" s="464" t="s">
        <v>167</v>
      </c>
    </row>
    <row r="929" spans="1:22" x14ac:dyDescent="0.2">
      <c r="A929" s="406" t="s">
        <v>258</v>
      </c>
      <c r="B929" s="406" t="s">
        <v>259</v>
      </c>
      <c r="C929" s="406" t="s">
        <v>123</v>
      </c>
      <c r="D929" s="406" t="s">
        <v>73</v>
      </c>
      <c r="E929" s="406" t="s">
        <v>390</v>
      </c>
      <c r="F929" s="406">
        <v>13</v>
      </c>
      <c r="G929" s="406" t="s">
        <v>230</v>
      </c>
      <c r="H929" s="406" t="s">
        <v>166</v>
      </c>
      <c r="I929" s="406" t="s">
        <v>246</v>
      </c>
      <c r="J929" s="406" t="s">
        <v>307</v>
      </c>
      <c r="K929" s="406"/>
      <c r="L929" s="406"/>
      <c r="M929" s="406"/>
      <c r="N929" s="406"/>
      <c r="O929" s="406">
        <v>0</v>
      </c>
      <c r="P929" s="406">
        <v>0</v>
      </c>
      <c r="Q929" s="463">
        <v>13</v>
      </c>
      <c r="R929" s="464" t="s">
        <v>166</v>
      </c>
      <c r="S929" s="464" t="s">
        <v>133</v>
      </c>
      <c r="T929" s="464">
        <v>0</v>
      </c>
      <c r="U929" s="464">
        <v>0</v>
      </c>
      <c r="V929" s="464" t="s">
        <v>167</v>
      </c>
    </row>
    <row r="930" spans="1:22" x14ac:dyDescent="0.2">
      <c r="A930" s="406" t="s">
        <v>258</v>
      </c>
      <c r="B930" s="406" t="s">
        <v>259</v>
      </c>
      <c r="C930" s="406" t="s">
        <v>123</v>
      </c>
      <c r="D930" s="406" t="s">
        <v>301</v>
      </c>
      <c r="E930" s="406" t="s">
        <v>390</v>
      </c>
      <c r="F930" s="406">
        <v>13</v>
      </c>
      <c r="G930" s="406" t="s">
        <v>230</v>
      </c>
      <c r="H930" s="406" t="s">
        <v>166</v>
      </c>
      <c r="I930" s="406" t="s">
        <v>246</v>
      </c>
      <c r="J930" s="406" t="s">
        <v>314</v>
      </c>
      <c r="K930" s="406"/>
      <c r="L930" s="406"/>
      <c r="M930" s="406"/>
      <c r="N930" s="406"/>
      <c r="O930" s="406">
        <v>0</v>
      </c>
      <c r="P930" s="406">
        <v>0</v>
      </c>
      <c r="Q930" s="463">
        <v>13</v>
      </c>
      <c r="R930" s="464" t="s">
        <v>166</v>
      </c>
      <c r="S930" s="464" t="s">
        <v>134</v>
      </c>
      <c r="T930" s="464">
        <v>0</v>
      </c>
      <c r="U930" s="464">
        <v>0</v>
      </c>
      <c r="V930" s="464" t="s">
        <v>167</v>
      </c>
    </row>
    <row r="931" spans="1:22" x14ac:dyDescent="0.2">
      <c r="A931" s="406" t="s">
        <v>258</v>
      </c>
      <c r="B931" s="406" t="s">
        <v>259</v>
      </c>
      <c r="C931" s="406" t="s">
        <v>123</v>
      </c>
      <c r="D931" s="406" t="s">
        <v>301</v>
      </c>
      <c r="E931" s="406" t="s">
        <v>390</v>
      </c>
      <c r="F931" s="406">
        <v>13</v>
      </c>
      <c r="G931" s="406" t="s">
        <v>230</v>
      </c>
      <c r="H931" s="406" t="s">
        <v>166</v>
      </c>
      <c r="I931" s="406" t="s">
        <v>246</v>
      </c>
      <c r="J931" s="406" t="s">
        <v>307</v>
      </c>
      <c r="K931" s="406"/>
      <c r="L931" s="406"/>
      <c r="M931" s="406"/>
      <c r="N931" s="406"/>
      <c r="O931" s="406">
        <v>0</v>
      </c>
      <c r="P931" s="406">
        <v>0</v>
      </c>
      <c r="Q931" s="463">
        <v>13</v>
      </c>
      <c r="R931" s="464" t="s">
        <v>166</v>
      </c>
      <c r="S931" s="464" t="s">
        <v>135</v>
      </c>
      <c r="T931" s="464">
        <v>0</v>
      </c>
      <c r="U931" s="464">
        <v>0</v>
      </c>
      <c r="V931" s="464" t="s">
        <v>167</v>
      </c>
    </row>
    <row r="932" spans="1:22" x14ac:dyDescent="0.2">
      <c r="A932" s="406" t="s">
        <v>258</v>
      </c>
      <c r="B932" s="406" t="s">
        <v>259</v>
      </c>
      <c r="C932" s="406" t="s">
        <v>123</v>
      </c>
      <c r="D932" s="406" t="s">
        <v>302</v>
      </c>
      <c r="E932" s="406" t="s">
        <v>390</v>
      </c>
      <c r="F932" s="406">
        <v>13</v>
      </c>
      <c r="G932" s="406" t="s">
        <v>230</v>
      </c>
      <c r="H932" s="406" t="s">
        <v>166</v>
      </c>
      <c r="I932" s="406" t="s">
        <v>246</v>
      </c>
      <c r="J932" s="406" t="s">
        <v>314</v>
      </c>
      <c r="K932" s="406"/>
      <c r="L932" s="406"/>
      <c r="M932" s="406"/>
      <c r="N932" s="406"/>
      <c r="O932" s="406">
        <v>0</v>
      </c>
      <c r="P932" s="406">
        <v>0</v>
      </c>
      <c r="Q932" s="463">
        <v>13</v>
      </c>
      <c r="R932" s="464" t="s">
        <v>166</v>
      </c>
      <c r="S932" s="464" t="s">
        <v>136</v>
      </c>
      <c r="T932" s="464">
        <v>0</v>
      </c>
      <c r="U932" s="464">
        <v>0</v>
      </c>
      <c r="V932" s="464" t="s">
        <v>167</v>
      </c>
    </row>
    <row r="933" spans="1:22" x14ac:dyDescent="0.2">
      <c r="A933" s="406" t="s">
        <v>258</v>
      </c>
      <c r="B933" s="406" t="s">
        <v>259</v>
      </c>
      <c r="C933" s="406" t="s">
        <v>123</v>
      </c>
      <c r="D933" s="406" t="s">
        <v>302</v>
      </c>
      <c r="E933" s="406" t="s">
        <v>390</v>
      </c>
      <c r="F933" s="406">
        <v>13</v>
      </c>
      <c r="G933" s="406" t="s">
        <v>230</v>
      </c>
      <c r="H933" s="406" t="s">
        <v>166</v>
      </c>
      <c r="I933" s="406" t="s">
        <v>246</v>
      </c>
      <c r="J933" s="406" t="s">
        <v>307</v>
      </c>
      <c r="K933" s="406"/>
      <c r="L933" s="406"/>
      <c r="M933" s="406"/>
      <c r="N933" s="406"/>
      <c r="O933" s="406">
        <v>0</v>
      </c>
      <c r="P933" s="406">
        <v>0</v>
      </c>
      <c r="Q933" s="463">
        <v>13</v>
      </c>
      <c r="R933" s="464" t="s">
        <v>166</v>
      </c>
      <c r="S933" s="464" t="s">
        <v>137</v>
      </c>
      <c r="T933" s="464">
        <v>0</v>
      </c>
      <c r="U933" s="464">
        <v>0</v>
      </c>
      <c r="V933" s="464" t="s">
        <v>167</v>
      </c>
    </row>
    <row r="934" spans="1:22" x14ac:dyDescent="0.2">
      <c r="A934" s="406" t="s">
        <v>258</v>
      </c>
      <c r="B934" s="406" t="s">
        <v>259</v>
      </c>
      <c r="C934" s="406" t="s">
        <v>123</v>
      </c>
      <c r="D934" s="406" t="s">
        <v>303</v>
      </c>
      <c r="E934" s="406" t="s">
        <v>390</v>
      </c>
      <c r="F934" s="406">
        <v>13</v>
      </c>
      <c r="G934" s="406" t="s">
        <v>230</v>
      </c>
      <c r="H934" s="406" t="s">
        <v>166</v>
      </c>
      <c r="I934" s="406" t="s">
        <v>246</v>
      </c>
      <c r="J934" s="406" t="s">
        <v>314</v>
      </c>
      <c r="K934" s="406"/>
      <c r="L934" s="406"/>
      <c r="M934" s="406"/>
      <c r="N934" s="406"/>
      <c r="O934" s="406">
        <v>0</v>
      </c>
      <c r="P934" s="406">
        <v>0</v>
      </c>
      <c r="Q934" s="463">
        <v>13</v>
      </c>
      <c r="R934" s="464" t="s">
        <v>166</v>
      </c>
      <c r="S934" s="464" t="s">
        <v>138</v>
      </c>
      <c r="T934" s="464">
        <v>0</v>
      </c>
      <c r="U934" s="464">
        <v>0</v>
      </c>
      <c r="V934" s="464" t="s">
        <v>167</v>
      </c>
    </row>
    <row r="935" spans="1:22" x14ac:dyDescent="0.2">
      <c r="A935" s="406" t="s">
        <v>258</v>
      </c>
      <c r="B935" s="406" t="s">
        <v>259</v>
      </c>
      <c r="C935" s="406" t="s">
        <v>123</v>
      </c>
      <c r="D935" s="406" t="s">
        <v>303</v>
      </c>
      <c r="E935" s="406" t="s">
        <v>390</v>
      </c>
      <c r="F935" s="406">
        <v>13</v>
      </c>
      <c r="G935" s="406" t="s">
        <v>230</v>
      </c>
      <c r="H935" s="406" t="s">
        <v>166</v>
      </c>
      <c r="I935" s="406" t="s">
        <v>246</v>
      </c>
      <c r="J935" s="406" t="s">
        <v>307</v>
      </c>
      <c r="K935" s="406"/>
      <c r="L935" s="406"/>
      <c r="M935" s="406"/>
      <c r="N935" s="406"/>
      <c r="O935" s="406">
        <v>0</v>
      </c>
      <c r="P935" s="406">
        <v>0</v>
      </c>
      <c r="Q935" s="463">
        <v>13</v>
      </c>
      <c r="R935" s="464" t="s">
        <v>166</v>
      </c>
      <c r="S935" s="464" t="s">
        <v>139</v>
      </c>
      <c r="T935" s="464">
        <v>0</v>
      </c>
      <c r="U935" s="464">
        <v>0</v>
      </c>
      <c r="V935" s="464" t="s">
        <v>167</v>
      </c>
    </row>
    <row r="936" spans="1:22" x14ac:dyDescent="0.2">
      <c r="A936" s="406" t="s">
        <v>258</v>
      </c>
      <c r="B936" s="406" t="s">
        <v>259</v>
      </c>
      <c r="C936" s="406" t="s">
        <v>123</v>
      </c>
      <c r="D936" s="406" t="s">
        <v>304</v>
      </c>
      <c r="E936" s="406" t="s">
        <v>390</v>
      </c>
      <c r="F936" s="406">
        <v>13</v>
      </c>
      <c r="G936" s="406" t="s">
        <v>230</v>
      </c>
      <c r="H936" s="406" t="s">
        <v>166</v>
      </c>
      <c r="I936" s="406" t="s">
        <v>246</v>
      </c>
      <c r="J936" s="406" t="s">
        <v>314</v>
      </c>
      <c r="K936" s="406"/>
      <c r="L936" s="406"/>
      <c r="M936" s="406"/>
      <c r="N936" s="406"/>
      <c r="O936" s="406">
        <v>0</v>
      </c>
      <c r="P936" s="406">
        <v>0</v>
      </c>
      <c r="Q936" s="463">
        <v>13</v>
      </c>
      <c r="R936" s="464" t="s">
        <v>166</v>
      </c>
      <c r="S936" s="464" t="s">
        <v>140</v>
      </c>
      <c r="T936" s="464">
        <v>0</v>
      </c>
      <c r="U936" s="464">
        <v>0</v>
      </c>
      <c r="V936" s="464" t="s">
        <v>167</v>
      </c>
    </row>
    <row r="937" spans="1:22" x14ac:dyDescent="0.2">
      <c r="A937" s="406" t="s">
        <v>258</v>
      </c>
      <c r="B937" s="406" t="s">
        <v>259</v>
      </c>
      <c r="C937" s="406" t="s">
        <v>123</v>
      </c>
      <c r="D937" s="406" t="s">
        <v>304</v>
      </c>
      <c r="E937" s="406" t="s">
        <v>390</v>
      </c>
      <c r="F937" s="406">
        <v>13</v>
      </c>
      <c r="G937" s="406" t="s">
        <v>230</v>
      </c>
      <c r="H937" s="406" t="s">
        <v>166</v>
      </c>
      <c r="I937" s="406" t="s">
        <v>246</v>
      </c>
      <c r="J937" s="406" t="s">
        <v>307</v>
      </c>
      <c r="K937" s="406"/>
      <c r="L937" s="406"/>
      <c r="M937" s="406"/>
      <c r="N937" s="406"/>
      <c r="O937" s="406">
        <v>0</v>
      </c>
      <c r="P937" s="406">
        <v>0</v>
      </c>
      <c r="Q937" s="463">
        <v>13</v>
      </c>
      <c r="R937" s="464" t="s">
        <v>166</v>
      </c>
      <c r="S937" s="464" t="s">
        <v>141</v>
      </c>
      <c r="T937" s="464">
        <v>0</v>
      </c>
      <c r="U937" s="464">
        <v>0</v>
      </c>
      <c r="V937" s="464" t="s">
        <v>167</v>
      </c>
    </row>
    <row r="938" spans="1:22" x14ac:dyDescent="0.2">
      <c r="A938" s="406" t="s">
        <v>258</v>
      </c>
      <c r="B938" s="406" t="s">
        <v>259</v>
      </c>
      <c r="C938" s="406" t="s">
        <v>123</v>
      </c>
      <c r="D938" s="406" t="s">
        <v>73</v>
      </c>
      <c r="E938" s="406" t="s">
        <v>390</v>
      </c>
      <c r="F938" s="406">
        <v>14</v>
      </c>
      <c r="G938" s="406" t="s">
        <v>230</v>
      </c>
      <c r="H938" s="406" t="s">
        <v>168</v>
      </c>
      <c r="I938" s="406" t="s">
        <v>246</v>
      </c>
      <c r="J938" s="406" t="s">
        <v>314</v>
      </c>
      <c r="K938" s="406"/>
      <c r="L938" s="406"/>
      <c r="M938" s="406"/>
      <c r="N938" s="406"/>
      <c r="O938" s="406">
        <v>0</v>
      </c>
      <c r="P938" s="406">
        <v>0.7</v>
      </c>
      <c r="Q938" s="463">
        <v>14</v>
      </c>
      <c r="R938" s="464" t="s">
        <v>168</v>
      </c>
      <c r="S938" s="464" t="s">
        <v>132</v>
      </c>
      <c r="T938" s="464">
        <v>0</v>
      </c>
      <c r="U938" s="464">
        <v>0.7</v>
      </c>
      <c r="V938" s="464" t="s">
        <v>169</v>
      </c>
    </row>
    <row r="939" spans="1:22" x14ac:dyDescent="0.2">
      <c r="A939" s="406" t="s">
        <v>258</v>
      </c>
      <c r="B939" s="406" t="s">
        <v>259</v>
      </c>
      <c r="C939" s="406" t="s">
        <v>123</v>
      </c>
      <c r="D939" s="406" t="s">
        <v>73</v>
      </c>
      <c r="E939" s="406" t="s">
        <v>390</v>
      </c>
      <c r="F939" s="406">
        <v>14</v>
      </c>
      <c r="G939" s="406" t="s">
        <v>230</v>
      </c>
      <c r="H939" s="406" t="s">
        <v>168</v>
      </c>
      <c r="I939" s="406" t="s">
        <v>246</v>
      </c>
      <c r="J939" s="406" t="s">
        <v>307</v>
      </c>
      <c r="K939" s="406"/>
      <c r="L939" s="406"/>
      <c r="M939" s="406"/>
      <c r="N939" s="406"/>
      <c r="O939" s="406">
        <v>0</v>
      </c>
      <c r="P939" s="406">
        <v>0</v>
      </c>
      <c r="Q939" s="463">
        <v>14</v>
      </c>
      <c r="R939" s="464" t="s">
        <v>168</v>
      </c>
      <c r="S939" s="464" t="s">
        <v>133</v>
      </c>
      <c r="T939" s="464">
        <v>0</v>
      </c>
      <c r="U939" s="464">
        <v>0</v>
      </c>
      <c r="V939" s="464" t="s">
        <v>169</v>
      </c>
    </row>
    <row r="940" spans="1:22" x14ac:dyDescent="0.2">
      <c r="A940" s="406" t="s">
        <v>258</v>
      </c>
      <c r="B940" s="406" t="s">
        <v>259</v>
      </c>
      <c r="C940" s="406" t="s">
        <v>123</v>
      </c>
      <c r="D940" s="406" t="s">
        <v>301</v>
      </c>
      <c r="E940" s="406" t="s">
        <v>390</v>
      </c>
      <c r="F940" s="406">
        <v>14</v>
      </c>
      <c r="G940" s="406" t="s">
        <v>230</v>
      </c>
      <c r="H940" s="406" t="s">
        <v>168</v>
      </c>
      <c r="I940" s="406" t="s">
        <v>246</v>
      </c>
      <c r="J940" s="406" t="s">
        <v>314</v>
      </c>
      <c r="K940" s="406"/>
      <c r="L940" s="406"/>
      <c r="M940" s="406"/>
      <c r="N940" s="406"/>
      <c r="O940" s="406">
        <v>0</v>
      </c>
      <c r="P940" s="406">
        <v>0.2</v>
      </c>
      <c r="Q940" s="463">
        <v>14</v>
      </c>
      <c r="R940" s="464" t="s">
        <v>168</v>
      </c>
      <c r="S940" s="464" t="s">
        <v>134</v>
      </c>
      <c r="T940" s="464">
        <v>0</v>
      </c>
      <c r="U940" s="464">
        <v>0.2</v>
      </c>
      <c r="V940" s="464" t="s">
        <v>169</v>
      </c>
    </row>
    <row r="941" spans="1:22" x14ac:dyDescent="0.2">
      <c r="A941" s="406" t="s">
        <v>258</v>
      </c>
      <c r="B941" s="406" t="s">
        <v>259</v>
      </c>
      <c r="C941" s="406" t="s">
        <v>123</v>
      </c>
      <c r="D941" s="406" t="s">
        <v>301</v>
      </c>
      <c r="E941" s="406" t="s">
        <v>390</v>
      </c>
      <c r="F941" s="406">
        <v>14</v>
      </c>
      <c r="G941" s="406" t="s">
        <v>230</v>
      </c>
      <c r="H941" s="406" t="s">
        <v>168</v>
      </c>
      <c r="I941" s="406" t="s">
        <v>246</v>
      </c>
      <c r="J941" s="406" t="s">
        <v>307</v>
      </c>
      <c r="K941" s="406"/>
      <c r="L941" s="406"/>
      <c r="M941" s="406"/>
      <c r="N941" s="406"/>
      <c r="O941" s="406">
        <v>0</v>
      </c>
      <c r="P941" s="406">
        <v>0</v>
      </c>
      <c r="Q941" s="463">
        <v>14</v>
      </c>
      <c r="R941" s="464" t="s">
        <v>168</v>
      </c>
      <c r="S941" s="464" t="s">
        <v>135</v>
      </c>
      <c r="T941" s="464">
        <v>0</v>
      </c>
      <c r="U941" s="464">
        <v>0</v>
      </c>
      <c r="V941" s="464" t="s">
        <v>169</v>
      </c>
    </row>
    <row r="942" spans="1:22" x14ac:dyDescent="0.2">
      <c r="A942" s="406" t="s">
        <v>258</v>
      </c>
      <c r="B942" s="406" t="s">
        <v>259</v>
      </c>
      <c r="C942" s="406" t="s">
        <v>123</v>
      </c>
      <c r="D942" s="406" t="s">
        <v>302</v>
      </c>
      <c r="E942" s="406" t="s">
        <v>390</v>
      </c>
      <c r="F942" s="406">
        <v>14</v>
      </c>
      <c r="G942" s="406" t="s">
        <v>230</v>
      </c>
      <c r="H942" s="406" t="s">
        <v>168</v>
      </c>
      <c r="I942" s="406" t="s">
        <v>246</v>
      </c>
      <c r="J942" s="406" t="s">
        <v>314</v>
      </c>
      <c r="K942" s="406"/>
      <c r="L942" s="406"/>
      <c r="M942" s="406"/>
      <c r="N942" s="406"/>
      <c r="O942" s="406">
        <v>0</v>
      </c>
      <c r="P942" s="406">
        <v>0.2</v>
      </c>
      <c r="Q942" s="463">
        <v>14</v>
      </c>
      <c r="R942" s="464" t="s">
        <v>168</v>
      </c>
      <c r="S942" s="464" t="s">
        <v>136</v>
      </c>
      <c r="T942" s="464">
        <v>0</v>
      </c>
      <c r="U942" s="464">
        <v>0.2</v>
      </c>
      <c r="V942" s="464" t="s">
        <v>169</v>
      </c>
    </row>
    <row r="943" spans="1:22" x14ac:dyDescent="0.2">
      <c r="A943" s="406" t="s">
        <v>258</v>
      </c>
      <c r="B943" s="406" t="s">
        <v>259</v>
      </c>
      <c r="C943" s="406" t="s">
        <v>123</v>
      </c>
      <c r="D943" s="406" t="s">
        <v>302</v>
      </c>
      <c r="E943" s="406" t="s">
        <v>390</v>
      </c>
      <c r="F943" s="406">
        <v>14</v>
      </c>
      <c r="G943" s="406" t="s">
        <v>230</v>
      </c>
      <c r="H943" s="406" t="s">
        <v>168</v>
      </c>
      <c r="I943" s="406" t="s">
        <v>246</v>
      </c>
      <c r="J943" s="406" t="s">
        <v>307</v>
      </c>
      <c r="K943" s="406"/>
      <c r="L943" s="406"/>
      <c r="M943" s="406"/>
      <c r="N943" s="406"/>
      <c r="O943" s="406">
        <v>0</v>
      </c>
      <c r="P943" s="406">
        <v>0</v>
      </c>
      <c r="Q943" s="463">
        <v>14</v>
      </c>
      <c r="R943" s="464" t="s">
        <v>168</v>
      </c>
      <c r="S943" s="464" t="s">
        <v>137</v>
      </c>
      <c r="T943" s="464">
        <v>0</v>
      </c>
      <c r="U943" s="464">
        <v>0</v>
      </c>
      <c r="V943" s="464" t="s">
        <v>169</v>
      </c>
    </row>
    <row r="944" spans="1:22" x14ac:dyDescent="0.2">
      <c r="A944" s="406" t="s">
        <v>258</v>
      </c>
      <c r="B944" s="406" t="s">
        <v>259</v>
      </c>
      <c r="C944" s="406" t="s">
        <v>123</v>
      </c>
      <c r="D944" s="406" t="s">
        <v>303</v>
      </c>
      <c r="E944" s="406" t="s">
        <v>390</v>
      </c>
      <c r="F944" s="406">
        <v>14</v>
      </c>
      <c r="G944" s="406" t="s">
        <v>230</v>
      </c>
      <c r="H944" s="406" t="s">
        <v>168</v>
      </c>
      <c r="I944" s="406" t="s">
        <v>246</v>
      </c>
      <c r="J944" s="406" t="s">
        <v>314</v>
      </c>
      <c r="K944" s="406"/>
      <c r="L944" s="406"/>
      <c r="M944" s="406"/>
      <c r="N944" s="406"/>
      <c r="O944" s="406">
        <v>0</v>
      </c>
      <c r="P944" s="406">
        <v>0.2</v>
      </c>
      <c r="Q944" s="463">
        <v>14</v>
      </c>
      <c r="R944" s="464" t="s">
        <v>168</v>
      </c>
      <c r="S944" s="464" t="s">
        <v>138</v>
      </c>
      <c r="T944" s="464">
        <v>0</v>
      </c>
      <c r="U944" s="464">
        <v>0.2</v>
      </c>
      <c r="V944" s="464" t="s">
        <v>169</v>
      </c>
    </row>
    <row r="945" spans="1:22" x14ac:dyDescent="0.2">
      <c r="A945" s="406" t="s">
        <v>258</v>
      </c>
      <c r="B945" s="406" t="s">
        <v>259</v>
      </c>
      <c r="C945" s="406" t="s">
        <v>123</v>
      </c>
      <c r="D945" s="406" t="s">
        <v>303</v>
      </c>
      <c r="E945" s="406" t="s">
        <v>390</v>
      </c>
      <c r="F945" s="406">
        <v>14</v>
      </c>
      <c r="G945" s="406" t="s">
        <v>230</v>
      </c>
      <c r="H945" s="406" t="s">
        <v>168</v>
      </c>
      <c r="I945" s="406" t="s">
        <v>246</v>
      </c>
      <c r="J945" s="406" t="s">
        <v>307</v>
      </c>
      <c r="K945" s="406"/>
      <c r="L945" s="406"/>
      <c r="M945" s="406"/>
      <c r="N945" s="406"/>
      <c r="O945" s="406">
        <v>0</v>
      </c>
      <c r="P945" s="406">
        <v>0</v>
      </c>
      <c r="Q945" s="463">
        <v>14</v>
      </c>
      <c r="R945" s="464" t="s">
        <v>168</v>
      </c>
      <c r="S945" s="464" t="s">
        <v>139</v>
      </c>
      <c r="T945" s="464">
        <v>0</v>
      </c>
      <c r="U945" s="464">
        <v>0</v>
      </c>
      <c r="V945" s="464" t="s">
        <v>169</v>
      </c>
    </row>
    <row r="946" spans="1:22" x14ac:dyDescent="0.2">
      <c r="A946" s="406" t="s">
        <v>258</v>
      </c>
      <c r="B946" s="406" t="s">
        <v>259</v>
      </c>
      <c r="C946" s="406" t="s">
        <v>123</v>
      </c>
      <c r="D946" s="406" t="s">
        <v>304</v>
      </c>
      <c r="E946" s="406" t="s">
        <v>390</v>
      </c>
      <c r="F946" s="406">
        <v>14</v>
      </c>
      <c r="G946" s="406" t="s">
        <v>230</v>
      </c>
      <c r="H946" s="406" t="s">
        <v>168</v>
      </c>
      <c r="I946" s="406" t="s">
        <v>246</v>
      </c>
      <c r="J946" s="406" t="s">
        <v>314</v>
      </c>
      <c r="K946" s="406"/>
      <c r="L946" s="406"/>
      <c r="M946" s="406"/>
      <c r="N946" s="406"/>
      <c r="O946" s="406">
        <v>0</v>
      </c>
      <c r="P946" s="406">
        <v>0.2</v>
      </c>
      <c r="Q946" s="463">
        <v>14</v>
      </c>
      <c r="R946" s="464" t="s">
        <v>168</v>
      </c>
      <c r="S946" s="464" t="s">
        <v>140</v>
      </c>
      <c r="T946" s="464">
        <v>0</v>
      </c>
      <c r="U946" s="464">
        <v>0.2</v>
      </c>
      <c r="V946" s="464" t="s">
        <v>169</v>
      </c>
    </row>
    <row r="947" spans="1:22" x14ac:dyDescent="0.2">
      <c r="A947" s="406" t="s">
        <v>258</v>
      </c>
      <c r="B947" s="406" t="s">
        <v>259</v>
      </c>
      <c r="C947" s="406" t="s">
        <v>123</v>
      </c>
      <c r="D947" s="406" t="s">
        <v>304</v>
      </c>
      <c r="E947" s="406" t="s">
        <v>390</v>
      </c>
      <c r="F947" s="406">
        <v>14</v>
      </c>
      <c r="G947" s="406" t="s">
        <v>230</v>
      </c>
      <c r="H947" s="406" t="s">
        <v>168</v>
      </c>
      <c r="I947" s="406" t="s">
        <v>246</v>
      </c>
      <c r="J947" s="406" t="s">
        <v>307</v>
      </c>
      <c r="K947" s="406"/>
      <c r="L947" s="406"/>
      <c r="M947" s="406"/>
      <c r="N947" s="406"/>
      <c r="O947" s="406">
        <v>0</v>
      </c>
      <c r="P947" s="406">
        <v>0</v>
      </c>
      <c r="Q947" s="463">
        <v>14</v>
      </c>
      <c r="R947" s="464" t="s">
        <v>168</v>
      </c>
      <c r="S947" s="464" t="s">
        <v>141</v>
      </c>
      <c r="T947" s="464">
        <v>0</v>
      </c>
      <c r="U947" s="464">
        <v>0</v>
      </c>
      <c r="V947" s="464" t="s">
        <v>169</v>
      </c>
    </row>
    <row r="948" spans="1:22" x14ac:dyDescent="0.2">
      <c r="A948" s="406" t="s">
        <v>258</v>
      </c>
      <c r="B948" s="406" t="s">
        <v>259</v>
      </c>
      <c r="C948" s="406" t="s">
        <v>123</v>
      </c>
      <c r="D948" s="406" t="s">
        <v>73</v>
      </c>
      <c r="E948" s="406" t="s">
        <v>390</v>
      </c>
      <c r="F948" s="406">
        <v>15</v>
      </c>
      <c r="G948" s="406" t="s">
        <v>230</v>
      </c>
      <c r="H948" s="406" t="s">
        <v>170</v>
      </c>
      <c r="I948" s="406" t="s">
        <v>246</v>
      </c>
      <c r="J948" s="406" t="s">
        <v>314</v>
      </c>
      <c r="K948" s="406"/>
      <c r="L948" s="406"/>
      <c r="M948" s="406"/>
      <c r="N948" s="406"/>
      <c r="O948" s="406">
        <v>0</v>
      </c>
      <c r="P948" s="406">
        <v>1</v>
      </c>
      <c r="Q948" s="463">
        <v>15</v>
      </c>
      <c r="R948" s="464" t="s">
        <v>170</v>
      </c>
      <c r="S948" s="464" t="s">
        <v>132</v>
      </c>
      <c r="T948" s="464">
        <v>0</v>
      </c>
      <c r="U948" s="464">
        <v>1</v>
      </c>
      <c r="V948" s="464" t="s">
        <v>171</v>
      </c>
    </row>
    <row r="949" spans="1:22" x14ac:dyDescent="0.2">
      <c r="A949" s="406" t="s">
        <v>258</v>
      </c>
      <c r="B949" s="406" t="s">
        <v>259</v>
      </c>
      <c r="C949" s="406" t="s">
        <v>123</v>
      </c>
      <c r="D949" s="406" t="s">
        <v>73</v>
      </c>
      <c r="E949" s="406" t="s">
        <v>390</v>
      </c>
      <c r="F949" s="406">
        <v>15</v>
      </c>
      <c r="G949" s="406" t="s">
        <v>230</v>
      </c>
      <c r="H949" s="406" t="s">
        <v>170</v>
      </c>
      <c r="I949" s="406" t="s">
        <v>246</v>
      </c>
      <c r="J949" s="406" t="s">
        <v>307</v>
      </c>
      <c r="K949" s="406"/>
      <c r="L949" s="406"/>
      <c r="M949" s="406"/>
      <c r="N949" s="406"/>
      <c r="O949" s="406">
        <v>0</v>
      </c>
      <c r="P949" s="406">
        <v>0</v>
      </c>
      <c r="Q949" s="463">
        <v>15</v>
      </c>
      <c r="R949" s="464" t="s">
        <v>170</v>
      </c>
      <c r="S949" s="464" t="s">
        <v>133</v>
      </c>
      <c r="T949" s="464">
        <v>0</v>
      </c>
      <c r="U949" s="464">
        <v>0</v>
      </c>
      <c r="V949" s="464" t="s">
        <v>171</v>
      </c>
    </row>
    <row r="950" spans="1:22" x14ac:dyDescent="0.2">
      <c r="A950" s="406" t="s">
        <v>258</v>
      </c>
      <c r="B950" s="406" t="s">
        <v>259</v>
      </c>
      <c r="C950" s="406" t="s">
        <v>123</v>
      </c>
      <c r="D950" s="406" t="s">
        <v>301</v>
      </c>
      <c r="E950" s="406" t="s">
        <v>390</v>
      </c>
      <c r="F950" s="406">
        <v>15</v>
      </c>
      <c r="G950" s="406" t="s">
        <v>230</v>
      </c>
      <c r="H950" s="406" t="s">
        <v>170</v>
      </c>
      <c r="I950" s="406" t="s">
        <v>246</v>
      </c>
      <c r="J950" s="406" t="s">
        <v>314</v>
      </c>
      <c r="K950" s="406"/>
      <c r="L950" s="406"/>
      <c r="M950" s="406"/>
      <c r="N950" s="406"/>
      <c r="O950" s="406">
        <v>0</v>
      </c>
      <c r="P950" s="406">
        <v>1</v>
      </c>
      <c r="Q950" s="463">
        <v>15</v>
      </c>
      <c r="R950" s="464" t="s">
        <v>170</v>
      </c>
      <c r="S950" s="464" t="s">
        <v>134</v>
      </c>
      <c r="T950" s="464">
        <v>0</v>
      </c>
      <c r="U950" s="464">
        <v>1</v>
      </c>
      <c r="V950" s="464" t="s">
        <v>171</v>
      </c>
    </row>
    <row r="951" spans="1:22" x14ac:dyDescent="0.2">
      <c r="A951" s="406" t="s">
        <v>258</v>
      </c>
      <c r="B951" s="406" t="s">
        <v>259</v>
      </c>
      <c r="C951" s="406" t="s">
        <v>123</v>
      </c>
      <c r="D951" s="406" t="s">
        <v>301</v>
      </c>
      <c r="E951" s="406" t="s">
        <v>390</v>
      </c>
      <c r="F951" s="406">
        <v>15</v>
      </c>
      <c r="G951" s="406" t="s">
        <v>230</v>
      </c>
      <c r="H951" s="406" t="s">
        <v>170</v>
      </c>
      <c r="I951" s="406" t="s">
        <v>246</v>
      </c>
      <c r="J951" s="406" t="s">
        <v>307</v>
      </c>
      <c r="K951" s="406"/>
      <c r="L951" s="406"/>
      <c r="M951" s="406"/>
      <c r="N951" s="406"/>
      <c r="O951" s="406">
        <v>0</v>
      </c>
      <c r="P951" s="406">
        <v>0</v>
      </c>
      <c r="Q951" s="463">
        <v>15</v>
      </c>
      <c r="R951" s="464" t="s">
        <v>170</v>
      </c>
      <c r="S951" s="464" t="s">
        <v>135</v>
      </c>
      <c r="T951" s="464">
        <v>0</v>
      </c>
      <c r="U951" s="464">
        <v>0</v>
      </c>
      <c r="V951" s="464" t="s">
        <v>171</v>
      </c>
    </row>
    <row r="952" spans="1:22" x14ac:dyDescent="0.2">
      <c r="A952" s="406" t="s">
        <v>258</v>
      </c>
      <c r="B952" s="406" t="s">
        <v>259</v>
      </c>
      <c r="C952" s="406" t="s">
        <v>123</v>
      </c>
      <c r="D952" s="406" t="s">
        <v>302</v>
      </c>
      <c r="E952" s="406" t="s">
        <v>390</v>
      </c>
      <c r="F952" s="406">
        <v>15</v>
      </c>
      <c r="G952" s="406" t="s">
        <v>230</v>
      </c>
      <c r="H952" s="406" t="s">
        <v>170</v>
      </c>
      <c r="I952" s="406" t="s">
        <v>246</v>
      </c>
      <c r="J952" s="406" t="s">
        <v>314</v>
      </c>
      <c r="K952" s="406"/>
      <c r="L952" s="406"/>
      <c r="M952" s="406"/>
      <c r="N952" s="406"/>
      <c r="O952" s="406">
        <v>0</v>
      </c>
      <c r="P952" s="406">
        <v>1</v>
      </c>
      <c r="Q952" s="463">
        <v>15</v>
      </c>
      <c r="R952" s="464" t="s">
        <v>170</v>
      </c>
      <c r="S952" s="464" t="s">
        <v>136</v>
      </c>
      <c r="T952" s="464">
        <v>0</v>
      </c>
      <c r="U952" s="464">
        <v>1</v>
      </c>
      <c r="V952" s="464" t="s">
        <v>171</v>
      </c>
    </row>
    <row r="953" spans="1:22" x14ac:dyDescent="0.2">
      <c r="A953" s="406" t="s">
        <v>258</v>
      </c>
      <c r="B953" s="406" t="s">
        <v>259</v>
      </c>
      <c r="C953" s="406" t="s">
        <v>123</v>
      </c>
      <c r="D953" s="406" t="s">
        <v>302</v>
      </c>
      <c r="E953" s="406" t="s">
        <v>390</v>
      </c>
      <c r="F953" s="406">
        <v>15</v>
      </c>
      <c r="G953" s="406" t="s">
        <v>230</v>
      </c>
      <c r="H953" s="406" t="s">
        <v>170</v>
      </c>
      <c r="I953" s="406" t="s">
        <v>246</v>
      </c>
      <c r="J953" s="406" t="s">
        <v>307</v>
      </c>
      <c r="K953" s="406"/>
      <c r="L953" s="406"/>
      <c r="M953" s="406"/>
      <c r="N953" s="406"/>
      <c r="O953" s="406">
        <v>0</v>
      </c>
      <c r="P953" s="406">
        <v>0</v>
      </c>
      <c r="Q953" s="463">
        <v>15</v>
      </c>
      <c r="R953" s="464" t="s">
        <v>170</v>
      </c>
      <c r="S953" s="464" t="s">
        <v>137</v>
      </c>
      <c r="T953" s="464">
        <v>0</v>
      </c>
      <c r="U953" s="464">
        <v>0</v>
      </c>
      <c r="V953" s="464" t="s">
        <v>171</v>
      </c>
    </row>
    <row r="954" spans="1:22" x14ac:dyDescent="0.2">
      <c r="A954" s="406" t="s">
        <v>258</v>
      </c>
      <c r="B954" s="406" t="s">
        <v>259</v>
      </c>
      <c r="C954" s="406" t="s">
        <v>123</v>
      </c>
      <c r="D954" s="406" t="s">
        <v>303</v>
      </c>
      <c r="E954" s="406" t="s">
        <v>390</v>
      </c>
      <c r="F954" s="406">
        <v>15</v>
      </c>
      <c r="G954" s="406" t="s">
        <v>230</v>
      </c>
      <c r="H954" s="406" t="s">
        <v>170</v>
      </c>
      <c r="I954" s="406" t="s">
        <v>246</v>
      </c>
      <c r="J954" s="406" t="s">
        <v>314</v>
      </c>
      <c r="K954" s="406"/>
      <c r="L954" s="406"/>
      <c r="M954" s="406"/>
      <c r="N954" s="406"/>
      <c r="O954" s="406">
        <v>0</v>
      </c>
      <c r="P954" s="406">
        <v>1</v>
      </c>
      <c r="Q954" s="463">
        <v>15</v>
      </c>
      <c r="R954" s="464" t="s">
        <v>170</v>
      </c>
      <c r="S954" s="464" t="s">
        <v>138</v>
      </c>
      <c r="T954" s="464">
        <v>0</v>
      </c>
      <c r="U954" s="464">
        <v>1</v>
      </c>
      <c r="V954" s="464" t="s">
        <v>171</v>
      </c>
    </row>
    <row r="955" spans="1:22" x14ac:dyDescent="0.2">
      <c r="A955" s="406" t="s">
        <v>258</v>
      </c>
      <c r="B955" s="406" t="s">
        <v>259</v>
      </c>
      <c r="C955" s="406" t="s">
        <v>123</v>
      </c>
      <c r="D955" s="406" t="s">
        <v>303</v>
      </c>
      <c r="E955" s="406" t="s">
        <v>390</v>
      </c>
      <c r="F955" s="406">
        <v>15</v>
      </c>
      <c r="G955" s="406" t="s">
        <v>230</v>
      </c>
      <c r="H955" s="406" t="s">
        <v>170</v>
      </c>
      <c r="I955" s="406" t="s">
        <v>246</v>
      </c>
      <c r="J955" s="406" t="s">
        <v>307</v>
      </c>
      <c r="K955" s="406"/>
      <c r="L955" s="406"/>
      <c r="M955" s="406"/>
      <c r="N955" s="406"/>
      <c r="O955" s="406">
        <v>0</v>
      </c>
      <c r="P955" s="406">
        <v>0</v>
      </c>
      <c r="Q955" s="463">
        <v>15</v>
      </c>
      <c r="R955" s="464" t="s">
        <v>170</v>
      </c>
      <c r="S955" s="464" t="s">
        <v>139</v>
      </c>
      <c r="T955" s="464">
        <v>0</v>
      </c>
      <c r="U955" s="464">
        <v>0</v>
      </c>
      <c r="V955" s="464" t="s">
        <v>171</v>
      </c>
    </row>
    <row r="956" spans="1:22" x14ac:dyDescent="0.2">
      <c r="A956" s="406" t="s">
        <v>258</v>
      </c>
      <c r="B956" s="406" t="s">
        <v>259</v>
      </c>
      <c r="C956" s="406" t="s">
        <v>123</v>
      </c>
      <c r="D956" s="406" t="s">
        <v>304</v>
      </c>
      <c r="E956" s="406" t="s">
        <v>390</v>
      </c>
      <c r="F956" s="406">
        <v>15</v>
      </c>
      <c r="G956" s="406" t="s">
        <v>230</v>
      </c>
      <c r="H956" s="406" t="s">
        <v>170</v>
      </c>
      <c r="I956" s="406" t="s">
        <v>246</v>
      </c>
      <c r="J956" s="406" t="s">
        <v>314</v>
      </c>
      <c r="K956" s="406"/>
      <c r="L956" s="406"/>
      <c r="M956" s="406"/>
      <c r="N956" s="406"/>
      <c r="O956" s="406">
        <v>0</v>
      </c>
      <c r="P956" s="406">
        <v>1</v>
      </c>
      <c r="Q956" s="463">
        <v>15</v>
      </c>
      <c r="R956" s="464" t="s">
        <v>170</v>
      </c>
      <c r="S956" s="464" t="s">
        <v>140</v>
      </c>
      <c r="T956" s="464">
        <v>0</v>
      </c>
      <c r="U956" s="464">
        <v>1</v>
      </c>
      <c r="V956" s="464" t="s">
        <v>171</v>
      </c>
    </row>
    <row r="957" spans="1:22" x14ac:dyDescent="0.2">
      <c r="A957" s="406" t="s">
        <v>258</v>
      </c>
      <c r="B957" s="406" t="s">
        <v>259</v>
      </c>
      <c r="C957" s="406" t="s">
        <v>123</v>
      </c>
      <c r="D957" s="406" t="s">
        <v>304</v>
      </c>
      <c r="E957" s="406" t="s">
        <v>390</v>
      </c>
      <c r="F957" s="406">
        <v>15</v>
      </c>
      <c r="G957" s="406" t="s">
        <v>230</v>
      </c>
      <c r="H957" s="406" t="s">
        <v>170</v>
      </c>
      <c r="I957" s="406" t="s">
        <v>246</v>
      </c>
      <c r="J957" s="406" t="s">
        <v>307</v>
      </c>
      <c r="K957" s="406"/>
      <c r="L957" s="406"/>
      <c r="M957" s="406"/>
      <c r="N957" s="406"/>
      <c r="O957" s="406">
        <v>0</v>
      </c>
      <c r="P957" s="406">
        <v>0</v>
      </c>
      <c r="Q957" s="463">
        <v>15</v>
      </c>
      <c r="R957" s="464" t="s">
        <v>170</v>
      </c>
      <c r="S957" s="464" t="s">
        <v>141</v>
      </c>
      <c r="T957" s="464">
        <v>0</v>
      </c>
      <c r="U957" s="464">
        <v>0</v>
      </c>
      <c r="V957" s="464" t="s">
        <v>171</v>
      </c>
    </row>
    <row r="958" spans="1:22" x14ac:dyDescent="0.2">
      <c r="A958" s="406" t="s">
        <v>258</v>
      </c>
      <c r="B958" s="406" t="s">
        <v>259</v>
      </c>
      <c r="C958" s="406" t="s">
        <v>123</v>
      </c>
      <c r="D958" s="406" t="s">
        <v>73</v>
      </c>
      <c r="E958" s="406" t="s">
        <v>390</v>
      </c>
      <c r="F958" s="406">
        <v>16</v>
      </c>
      <c r="G958" s="406" t="s">
        <v>230</v>
      </c>
      <c r="H958" s="406" t="s">
        <v>121</v>
      </c>
      <c r="I958" s="406" t="s">
        <v>246</v>
      </c>
      <c r="J958" s="406" t="s">
        <v>314</v>
      </c>
      <c r="K958" s="406"/>
      <c r="L958" s="406"/>
      <c r="M958" s="406"/>
      <c r="N958" s="406"/>
      <c r="O958" s="406">
        <v>0</v>
      </c>
      <c r="P958" s="406">
        <v>1</v>
      </c>
      <c r="Q958" s="463">
        <v>16</v>
      </c>
      <c r="R958" s="464" t="s">
        <v>121</v>
      </c>
      <c r="S958" s="464" t="s">
        <v>132</v>
      </c>
      <c r="T958" s="464">
        <v>0</v>
      </c>
      <c r="U958" s="464">
        <v>1</v>
      </c>
      <c r="V958" s="464" t="s">
        <v>440</v>
      </c>
    </row>
    <row r="959" spans="1:22" x14ac:dyDescent="0.2">
      <c r="A959" s="406" t="s">
        <v>258</v>
      </c>
      <c r="B959" s="406" t="s">
        <v>259</v>
      </c>
      <c r="C959" s="406" t="s">
        <v>123</v>
      </c>
      <c r="D959" s="406" t="s">
        <v>73</v>
      </c>
      <c r="E959" s="406" t="s">
        <v>390</v>
      </c>
      <c r="F959" s="406">
        <v>16</v>
      </c>
      <c r="G959" s="406" t="s">
        <v>230</v>
      </c>
      <c r="H959" s="406" t="s">
        <v>121</v>
      </c>
      <c r="I959" s="406" t="s">
        <v>246</v>
      </c>
      <c r="J959" s="406" t="s">
        <v>307</v>
      </c>
      <c r="K959" s="406"/>
      <c r="L959" s="406"/>
      <c r="M959" s="406"/>
      <c r="N959" s="406"/>
      <c r="O959" s="406">
        <v>0</v>
      </c>
      <c r="P959" s="406">
        <v>0</v>
      </c>
      <c r="Q959" s="463">
        <v>16</v>
      </c>
      <c r="R959" s="464" t="s">
        <v>121</v>
      </c>
      <c r="S959" s="464" t="s">
        <v>133</v>
      </c>
      <c r="T959" s="464">
        <v>0</v>
      </c>
      <c r="U959" s="464">
        <v>0</v>
      </c>
      <c r="V959" s="464" t="s">
        <v>440</v>
      </c>
    </row>
    <row r="960" spans="1:22" x14ac:dyDescent="0.2">
      <c r="A960" s="406" t="s">
        <v>258</v>
      </c>
      <c r="B960" s="406" t="s">
        <v>259</v>
      </c>
      <c r="C960" s="406" t="s">
        <v>123</v>
      </c>
      <c r="D960" s="406" t="s">
        <v>301</v>
      </c>
      <c r="E960" s="406" t="s">
        <v>390</v>
      </c>
      <c r="F960" s="406">
        <v>16</v>
      </c>
      <c r="G960" s="406" t="s">
        <v>230</v>
      </c>
      <c r="H960" s="406" t="s">
        <v>121</v>
      </c>
      <c r="I960" s="406" t="s">
        <v>246</v>
      </c>
      <c r="J960" s="406" t="s">
        <v>314</v>
      </c>
      <c r="K960" s="406"/>
      <c r="L960" s="406"/>
      <c r="M960" s="406"/>
      <c r="N960" s="406"/>
      <c r="O960" s="406">
        <v>0</v>
      </c>
      <c r="P960" s="406">
        <v>1</v>
      </c>
      <c r="Q960" s="463">
        <v>16</v>
      </c>
      <c r="R960" s="464" t="s">
        <v>121</v>
      </c>
      <c r="S960" s="464" t="s">
        <v>134</v>
      </c>
      <c r="T960" s="464">
        <v>0</v>
      </c>
      <c r="U960" s="464">
        <v>1</v>
      </c>
      <c r="V960" s="464" t="s">
        <v>440</v>
      </c>
    </row>
    <row r="961" spans="1:22" x14ac:dyDescent="0.2">
      <c r="A961" s="406" t="s">
        <v>258</v>
      </c>
      <c r="B961" s="406" t="s">
        <v>259</v>
      </c>
      <c r="C961" s="406" t="s">
        <v>123</v>
      </c>
      <c r="D961" s="406" t="s">
        <v>301</v>
      </c>
      <c r="E961" s="406" t="s">
        <v>390</v>
      </c>
      <c r="F961" s="406">
        <v>16</v>
      </c>
      <c r="G961" s="406" t="s">
        <v>230</v>
      </c>
      <c r="H961" s="406" t="s">
        <v>121</v>
      </c>
      <c r="I961" s="406" t="s">
        <v>246</v>
      </c>
      <c r="J961" s="406" t="s">
        <v>307</v>
      </c>
      <c r="K961" s="406"/>
      <c r="L961" s="406"/>
      <c r="M961" s="406"/>
      <c r="N961" s="406"/>
      <c r="O961" s="406">
        <v>0</v>
      </c>
      <c r="P961" s="406">
        <v>0</v>
      </c>
      <c r="Q961" s="463">
        <v>16</v>
      </c>
      <c r="R961" s="464" t="s">
        <v>121</v>
      </c>
      <c r="S961" s="464" t="s">
        <v>135</v>
      </c>
      <c r="T961" s="464">
        <v>0</v>
      </c>
      <c r="U961" s="464">
        <v>0</v>
      </c>
      <c r="V961" s="464" t="s">
        <v>440</v>
      </c>
    </row>
    <row r="962" spans="1:22" x14ac:dyDescent="0.2">
      <c r="A962" s="406" t="s">
        <v>258</v>
      </c>
      <c r="B962" s="406" t="s">
        <v>259</v>
      </c>
      <c r="C962" s="406" t="s">
        <v>123</v>
      </c>
      <c r="D962" s="406" t="s">
        <v>302</v>
      </c>
      <c r="E962" s="406" t="s">
        <v>390</v>
      </c>
      <c r="F962" s="406">
        <v>16</v>
      </c>
      <c r="G962" s="406" t="s">
        <v>230</v>
      </c>
      <c r="H962" s="406" t="s">
        <v>121</v>
      </c>
      <c r="I962" s="406" t="s">
        <v>246</v>
      </c>
      <c r="J962" s="406" t="s">
        <v>314</v>
      </c>
      <c r="K962" s="406"/>
      <c r="L962" s="406"/>
      <c r="M962" s="406"/>
      <c r="N962" s="406"/>
      <c r="O962" s="406">
        <v>0</v>
      </c>
      <c r="P962" s="406">
        <v>1</v>
      </c>
      <c r="Q962" s="463">
        <v>16</v>
      </c>
      <c r="R962" s="464" t="s">
        <v>121</v>
      </c>
      <c r="S962" s="464" t="s">
        <v>136</v>
      </c>
      <c r="T962" s="464">
        <v>0</v>
      </c>
      <c r="U962" s="464">
        <v>1</v>
      </c>
      <c r="V962" s="464" t="s">
        <v>440</v>
      </c>
    </row>
    <row r="963" spans="1:22" x14ac:dyDescent="0.2">
      <c r="A963" s="406" t="s">
        <v>258</v>
      </c>
      <c r="B963" s="406" t="s">
        <v>259</v>
      </c>
      <c r="C963" s="406" t="s">
        <v>123</v>
      </c>
      <c r="D963" s="406" t="s">
        <v>302</v>
      </c>
      <c r="E963" s="406" t="s">
        <v>390</v>
      </c>
      <c r="F963" s="406">
        <v>16</v>
      </c>
      <c r="G963" s="406" t="s">
        <v>230</v>
      </c>
      <c r="H963" s="406" t="s">
        <v>121</v>
      </c>
      <c r="I963" s="406" t="s">
        <v>246</v>
      </c>
      <c r="J963" s="406" t="s">
        <v>307</v>
      </c>
      <c r="K963" s="406"/>
      <c r="L963" s="406"/>
      <c r="M963" s="406"/>
      <c r="N963" s="406"/>
      <c r="O963" s="406">
        <v>0</v>
      </c>
      <c r="P963" s="406">
        <v>0</v>
      </c>
      <c r="Q963" s="463">
        <v>16</v>
      </c>
      <c r="R963" s="464" t="s">
        <v>121</v>
      </c>
      <c r="S963" s="464" t="s">
        <v>137</v>
      </c>
      <c r="T963" s="464">
        <v>0</v>
      </c>
      <c r="U963" s="464">
        <v>0</v>
      </c>
      <c r="V963" s="464" t="s">
        <v>440</v>
      </c>
    </row>
    <row r="964" spans="1:22" x14ac:dyDescent="0.2">
      <c r="A964" s="406" t="s">
        <v>258</v>
      </c>
      <c r="B964" s="406" t="s">
        <v>259</v>
      </c>
      <c r="C964" s="406" t="s">
        <v>123</v>
      </c>
      <c r="D964" s="406" t="s">
        <v>303</v>
      </c>
      <c r="E964" s="406" t="s">
        <v>390</v>
      </c>
      <c r="F964" s="406">
        <v>16</v>
      </c>
      <c r="G964" s="406" t="s">
        <v>230</v>
      </c>
      <c r="H964" s="406" t="s">
        <v>121</v>
      </c>
      <c r="I964" s="406" t="s">
        <v>246</v>
      </c>
      <c r="J964" s="406" t="s">
        <v>314</v>
      </c>
      <c r="K964" s="406"/>
      <c r="L964" s="406"/>
      <c r="M964" s="406"/>
      <c r="N964" s="406"/>
      <c r="O964" s="406">
        <v>0</v>
      </c>
      <c r="P964" s="406">
        <v>1</v>
      </c>
      <c r="Q964" s="463">
        <v>16</v>
      </c>
      <c r="R964" s="464" t="s">
        <v>121</v>
      </c>
      <c r="S964" s="464" t="s">
        <v>138</v>
      </c>
      <c r="T964" s="464">
        <v>0</v>
      </c>
      <c r="U964" s="464">
        <v>1</v>
      </c>
      <c r="V964" s="464" t="s">
        <v>440</v>
      </c>
    </row>
    <row r="965" spans="1:22" x14ac:dyDescent="0.2">
      <c r="A965" s="406" t="s">
        <v>258</v>
      </c>
      <c r="B965" s="406" t="s">
        <v>259</v>
      </c>
      <c r="C965" s="406" t="s">
        <v>123</v>
      </c>
      <c r="D965" s="406" t="s">
        <v>303</v>
      </c>
      <c r="E965" s="406" t="s">
        <v>390</v>
      </c>
      <c r="F965" s="406">
        <v>16</v>
      </c>
      <c r="G965" s="406" t="s">
        <v>230</v>
      </c>
      <c r="H965" s="406" t="s">
        <v>121</v>
      </c>
      <c r="I965" s="406" t="s">
        <v>246</v>
      </c>
      <c r="J965" s="406" t="s">
        <v>307</v>
      </c>
      <c r="K965" s="406"/>
      <c r="L965" s="406"/>
      <c r="M965" s="406"/>
      <c r="N965" s="406"/>
      <c r="O965" s="406">
        <v>0</v>
      </c>
      <c r="P965" s="406">
        <v>0</v>
      </c>
      <c r="Q965" s="463">
        <v>16</v>
      </c>
      <c r="R965" s="464" t="s">
        <v>121</v>
      </c>
      <c r="S965" s="464" t="s">
        <v>139</v>
      </c>
      <c r="T965" s="464">
        <v>0</v>
      </c>
      <c r="U965" s="464">
        <v>0</v>
      </c>
      <c r="V965" s="464" t="s">
        <v>440</v>
      </c>
    </row>
    <row r="966" spans="1:22" x14ac:dyDescent="0.2">
      <c r="A966" s="406" t="s">
        <v>258</v>
      </c>
      <c r="B966" s="406" t="s">
        <v>259</v>
      </c>
      <c r="C966" s="406" t="s">
        <v>123</v>
      </c>
      <c r="D966" s="406" t="s">
        <v>304</v>
      </c>
      <c r="E966" s="406" t="s">
        <v>390</v>
      </c>
      <c r="F966" s="406">
        <v>16</v>
      </c>
      <c r="G966" s="406" t="s">
        <v>230</v>
      </c>
      <c r="H966" s="406" t="s">
        <v>121</v>
      </c>
      <c r="I966" s="406" t="s">
        <v>246</v>
      </c>
      <c r="J966" s="406" t="s">
        <v>314</v>
      </c>
      <c r="K966" s="406"/>
      <c r="L966" s="406"/>
      <c r="M966" s="406"/>
      <c r="N966" s="406"/>
      <c r="O966" s="406">
        <v>0</v>
      </c>
      <c r="P966" s="406">
        <v>1</v>
      </c>
      <c r="Q966" s="463">
        <v>16</v>
      </c>
      <c r="R966" s="464" t="s">
        <v>121</v>
      </c>
      <c r="S966" s="464" t="s">
        <v>140</v>
      </c>
      <c r="T966" s="464">
        <v>0</v>
      </c>
      <c r="U966" s="464">
        <v>1</v>
      </c>
      <c r="V966" s="464" t="s">
        <v>440</v>
      </c>
    </row>
    <row r="967" spans="1:22" x14ac:dyDescent="0.2">
      <c r="A967" s="406" t="s">
        <v>258</v>
      </c>
      <c r="B967" s="406" t="s">
        <v>259</v>
      </c>
      <c r="C967" s="406" t="s">
        <v>123</v>
      </c>
      <c r="D967" s="406" t="s">
        <v>304</v>
      </c>
      <c r="E967" s="406" t="s">
        <v>390</v>
      </c>
      <c r="F967" s="406">
        <v>16</v>
      </c>
      <c r="G967" s="406" t="s">
        <v>230</v>
      </c>
      <c r="H967" s="406" t="s">
        <v>121</v>
      </c>
      <c r="I967" s="406" t="s">
        <v>246</v>
      </c>
      <c r="J967" s="406" t="s">
        <v>307</v>
      </c>
      <c r="K967" s="406"/>
      <c r="L967" s="406"/>
      <c r="M967" s="406"/>
      <c r="N967" s="406"/>
      <c r="O967" s="406">
        <v>0</v>
      </c>
      <c r="P967" s="406">
        <v>0</v>
      </c>
      <c r="Q967" s="463">
        <v>16</v>
      </c>
      <c r="R967" s="464" t="s">
        <v>121</v>
      </c>
      <c r="S967" s="464" t="s">
        <v>141</v>
      </c>
      <c r="T967" s="464">
        <v>0</v>
      </c>
      <c r="U967" s="464">
        <v>0</v>
      </c>
      <c r="V967" s="464" t="s">
        <v>440</v>
      </c>
    </row>
    <row r="968" spans="1:22" x14ac:dyDescent="0.2">
      <c r="A968" s="406" t="s">
        <v>258</v>
      </c>
      <c r="B968" s="406" t="s">
        <v>259</v>
      </c>
      <c r="C968" s="406" t="s">
        <v>123</v>
      </c>
      <c r="D968" s="406" t="s">
        <v>73</v>
      </c>
      <c r="E968" s="406" t="s">
        <v>390</v>
      </c>
      <c r="F968" s="406">
        <v>17</v>
      </c>
      <c r="G968" s="406" t="s">
        <v>230</v>
      </c>
      <c r="H968" s="406" t="s">
        <v>472</v>
      </c>
      <c r="I968" s="406" t="s">
        <v>246</v>
      </c>
      <c r="J968" s="406" t="s">
        <v>314</v>
      </c>
      <c r="K968" s="406"/>
      <c r="L968" s="406"/>
      <c r="M968" s="406"/>
      <c r="N968" s="406"/>
      <c r="O968" s="406">
        <v>0</v>
      </c>
      <c r="P968" s="406">
        <v>0</v>
      </c>
      <c r="Q968" s="463">
        <v>17</v>
      </c>
      <c r="R968" s="464" t="s">
        <v>472</v>
      </c>
      <c r="S968" s="464" t="s">
        <v>132</v>
      </c>
      <c r="T968" s="464">
        <v>0</v>
      </c>
      <c r="U968" s="464">
        <v>0</v>
      </c>
      <c r="V968" s="464" t="s">
        <v>473</v>
      </c>
    </row>
    <row r="969" spans="1:22" x14ac:dyDescent="0.2">
      <c r="A969" s="406" t="s">
        <v>258</v>
      </c>
      <c r="B969" s="406" t="s">
        <v>259</v>
      </c>
      <c r="C969" s="406" t="s">
        <v>123</v>
      </c>
      <c r="D969" s="406" t="s">
        <v>73</v>
      </c>
      <c r="E969" s="406" t="s">
        <v>390</v>
      </c>
      <c r="F969" s="406">
        <v>17</v>
      </c>
      <c r="G969" s="406" t="s">
        <v>230</v>
      </c>
      <c r="H969" s="406" t="s">
        <v>472</v>
      </c>
      <c r="I969" s="406" t="s">
        <v>246</v>
      </c>
      <c r="J969" s="406" t="s">
        <v>307</v>
      </c>
      <c r="K969" s="406"/>
      <c r="L969" s="406"/>
      <c r="M969" s="406"/>
      <c r="N969" s="406"/>
      <c r="O969" s="406">
        <v>0</v>
      </c>
      <c r="P969" s="406">
        <v>0</v>
      </c>
      <c r="Q969" s="463">
        <v>17</v>
      </c>
      <c r="R969" s="464" t="s">
        <v>472</v>
      </c>
      <c r="S969" s="464" t="s">
        <v>133</v>
      </c>
      <c r="T969" s="464">
        <v>0</v>
      </c>
      <c r="U969" s="464">
        <v>0</v>
      </c>
      <c r="V969" s="464" t="s">
        <v>473</v>
      </c>
    </row>
    <row r="970" spans="1:22" x14ac:dyDescent="0.2">
      <c r="A970" s="406" t="s">
        <v>258</v>
      </c>
      <c r="B970" s="406" t="s">
        <v>259</v>
      </c>
      <c r="C970" s="406" t="s">
        <v>123</v>
      </c>
      <c r="D970" s="406" t="s">
        <v>301</v>
      </c>
      <c r="E970" s="406" t="s">
        <v>390</v>
      </c>
      <c r="F970" s="406">
        <v>17</v>
      </c>
      <c r="G970" s="406" t="s">
        <v>230</v>
      </c>
      <c r="H970" s="406" t="s">
        <v>472</v>
      </c>
      <c r="I970" s="406" t="s">
        <v>246</v>
      </c>
      <c r="J970" s="406" t="s">
        <v>314</v>
      </c>
      <c r="K970" s="406"/>
      <c r="L970" s="406"/>
      <c r="M970" s="406"/>
      <c r="N970" s="406"/>
      <c r="O970" s="406">
        <v>0</v>
      </c>
      <c r="P970" s="406">
        <v>0</v>
      </c>
      <c r="Q970" s="463">
        <v>17</v>
      </c>
      <c r="R970" s="464" t="s">
        <v>472</v>
      </c>
      <c r="S970" s="464" t="s">
        <v>134</v>
      </c>
      <c r="T970" s="464">
        <v>0</v>
      </c>
      <c r="U970" s="464">
        <v>0</v>
      </c>
      <c r="V970" s="464" t="s">
        <v>473</v>
      </c>
    </row>
    <row r="971" spans="1:22" x14ac:dyDescent="0.2">
      <c r="A971" s="406" t="s">
        <v>258</v>
      </c>
      <c r="B971" s="406" t="s">
        <v>259</v>
      </c>
      <c r="C971" s="406" t="s">
        <v>123</v>
      </c>
      <c r="D971" s="406" t="s">
        <v>301</v>
      </c>
      <c r="E971" s="406" t="s">
        <v>390</v>
      </c>
      <c r="F971" s="406">
        <v>17</v>
      </c>
      <c r="G971" s="406" t="s">
        <v>230</v>
      </c>
      <c r="H971" s="406" t="s">
        <v>472</v>
      </c>
      <c r="I971" s="406" t="s">
        <v>246</v>
      </c>
      <c r="J971" s="406" t="s">
        <v>307</v>
      </c>
      <c r="K971" s="406"/>
      <c r="L971" s="406"/>
      <c r="M971" s="406"/>
      <c r="N971" s="406"/>
      <c r="O971" s="406">
        <v>0</v>
      </c>
      <c r="P971" s="406">
        <v>0</v>
      </c>
      <c r="Q971" s="463">
        <v>17</v>
      </c>
      <c r="R971" s="464" t="s">
        <v>472</v>
      </c>
      <c r="S971" s="464" t="s">
        <v>135</v>
      </c>
      <c r="T971" s="464">
        <v>0</v>
      </c>
      <c r="U971" s="464">
        <v>0</v>
      </c>
      <c r="V971" s="464" t="s">
        <v>473</v>
      </c>
    </row>
    <row r="972" spans="1:22" x14ac:dyDescent="0.2">
      <c r="A972" s="406" t="s">
        <v>258</v>
      </c>
      <c r="B972" s="406" t="s">
        <v>259</v>
      </c>
      <c r="C972" s="406" t="s">
        <v>123</v>
      </c>
      <c r="D972" s="406" t="s">
        <v>302</v>
      </c>
      <c r="E972" s="406" t="s">
        <v>390</v>
      </c>
      <c r="F972" s="406">
        <v>17</v>
      </c>
      <c r="G972" s="406" t="s">
        <v>230</v>
      </c>
      <c r="H972" s="406" t="s">
        <v>472</v>
      </c>
      <c r="I972" s="406" t="s">
        <v>246</v>
      </c>
      <c r="J972" s="406" t="s">
        <v>314</v>
      </c>
      <c r="K972" s="406"/>
      <c r="L972" s="406"/>
      <c r="M972" s="406"/>
      <c r="N972" s="406"/>
      <c r="O972" s="406">
        <v>0</v>
      </c>
      <c r="P972" s="406">
        <v>0</v>
      </c>
      <c r="Q972" s="463">
        <v>17</v>
      </c>
      <c r="R972" s="464" t="s">
        <v>472</v>
      </c>
      <c r="S972" s="464" t="s">
        <v>136</v>
      </c>
      <c r="T972" s="464">
        <v>0</v>
      </c>
      <c r="U972" s="464">
        <v>0</v>
      </c>
      <c r="V972" s="464" t="s">
        <v>473</v>
      </c>
    </row>
    <row r="973" spans="1:22" x14ac:dyDescent="0.2">
      <c r="A973" s="406" t="s">
        <v>258</v>
      </c>
      <c r="B973" s="406" t="s">
        <v>259</v>
      </c>
      <c r="C973" s="406" t="s">
        <v>123</v>
      </c>
      <c r="D973" s="406" t="s">
        <v>302</v>
      </c>
      <c r="E973" s="406" t="s">
        <v>390</v>
      </c>
      <c r="F973" s="406">
        <v>17</v>
      </c>
      <c r="G973" s="406" t="s">
        <v>230</v>
      </c>
      <c r="H973" s="406" t="s">
        <v>472</v>
      </c>
      <c r="I973" s="406" t="s">
        <v>246</v>
      </c>
      <c r="J973" s="406" t="s">
        <v>307</v>
      </c>
      <c r="K973" s="406"/>
      <c r="L973" s="406"/>
      <c r="M973" s="406"/>
      <c r="N973" s="406"/>
      <c r="O973" s="406">
        <v>0</v>
      </c>
      <c r="P973" s="406">
        <v>0</v>
      </c>
      <c r="Q973" s="463">
        <v>17</v>
      </c>
      <c r="R973" s="464" t="s">
        <v>472</v>
      </c>
      <c r="S973" s="464" t="s">
        <v>137</v>
      </c>
      <c r="T973" s="464">
        <v>0</v>
      </c>
      <c r="U973" s="464">
        <v>0</v>
      </c>
      <c r="V973" s="464" t="s">
        <v>473</v>
      </c>
    </row>
    <row r="974" spans="1:22" x14ac:dyDescent="0.2">
      <c r="A974" s="406" t="s">
        <v>258</v>
      </c>
      <c r="B974" s="406" t="s">
        <v>259</v>
      </c>
      <c r="C974" s="406" t="s">
        <v>123</v>
      </c>
      <c r="D974" s="406" t="s">
        <v>303</v>
      </c>
      <c r="E974" s="406" t="s">
        <v>390</v>
      </c>
      <c r="F974" s="406">
        <v>17</v>
      </c>
      <c r="G974" s="406" t="s">
        <v>230</v>
      </c>
      <c r="H974" s="406" t="s">
        <v>472</v>
      </c>
      <c r="I974" s="406" t="s">
        <v>246</v>
      </c>
      <c r="J974" s="406" t="s">
        <v>314</v>
      </c>
      <c r="K974" s="406"/>
      <c r="L974" s="406"/>
      <c r="M974" s="406"/>
      <c r="N974" s="406"/>
      <c r="O974" s="406">
        <v>0</v>
      </c>
      <c r="P974" s="406">
        <v>0</v>
      </c>
      <c r="Q974" s="463">
        <v>17</v>
      </c>
      <c r="R974" s="464" t="s">
        <v>472</v>
      </c>
      <c r="S974" s="464" t="s">
        <v>138</v>
      </c>
      <c r="T974" s="464">
        <v>0</v>
      </c>
      <c r="U974" s="464">
        <v>0</v>
      </c>
      <c r="V974" s="464" t="s">
        <v>473</v>
      </c>
    </row>
    <row r="975" spans="1:22" x14ac:dyDescent="0.2">
      <c r="A975" s="406" t="s">
        <v>258</v>
      </c>
      <c r="B975" s="406" t="s">
        <v>259</v>
      </c>
      <c r="C975" s="406" t="s">
        <v>123</v>
      </c>
      <c r="D975" s="406" t="s">
        <v>303</v>
      </c>
      <c r="E975" s="406" t="s">
        <v>390</v>
      </c>
      <c r="F975" s="406">
        <v>17</v>
      </c>
      <c r="G975" s="406" t="s">
        <v>230</v>
      </c>
      <c r="H975" s="406" t="s">
        <v>472</v>
      </c>
      <c r="I975" s="406" t="s">
        <v>246</v>
      </c>
      <c r="J975" s="406" t="s">
        <v>307</v>
      </c>
      <c r="K975" s="406"/>
      <c r="L975" s="406"/>
      <c r="M975" s="406"/>
      <c r="N975" s="406"/>
      <c r="O975" s="406">
        <v>0</v>
      </c>
      <c r="P975" s="406">
        <v>0</v>
      </c>
      <c r="Q975" s="463">
        <v>17</v>
      </c>
      <c r="R975" s="464" t="s">
        <v>472</v>
      </c>
      <c r="S975" s="464" t="s">
        <v>139</v>
      </c>
      <c r="T975" s="464">
        <v>0</v>
      </c>
      <c r="U975" s="464">
        <v>0</v>
      </c>
      <c r="V975" s="464" t="s">
        <v>473</v>
      </c>
    </row>
    <row r="976" spans="1:22" x14ac:dyDescent="0.2">
      <c r="A976" s="406" t="s">
        <v>258</v>
      </c>
      <c r="B976" s="406" t="s">
        <v>259</v>
      </c>
      <c r="C976" s="406" t="s">
        <v>123</v>
      </c>
      <c r="D976" s="406" t="s">
        <v>304</v>
      </c>
      <c r="E976" s="406" t="s">
        <v>390</v>
      </c>
      <c r="F976" s="406">
        <v>17</v>
      </c>
      <c r="G976" s="406" t="s">
        <v>230</v>
      </c>
      <c r="H976" s="406" t="s">
        <v>472</v>
      </c>
      <c r="I976" s="406" t="s">
        <v>246</v>
      </c>
      <c r="J976" s="406" t="s">
        <v>314</v>
      </c>
      <c r="K976" s="406"/>
      <c r="L976" s="406"/>
      <c r="M976" s="406"/>
      <c r="N976" s="406"/>
      <c r="O976" s="406">
        <v>0</v>
      </c>
      <c r="P976" s="406">
        <v>0</v>
      </c>
      <c r="Q976" s="463">
        <v>17</v>
      </c>
      <c r="R976" s="464" t="s">
        <v>472</v>
      </c>
      <c r="S976" s="464" t="s">
        <v>140</v>
      </c>
      <c r="T976" s="464">
        <v>0</v>
      </c>
      <c r="U976" s="464">
        <v>0</v>
      </c>
      <c r="V976" s="464" t="s">
        <v>473</v>
      </c>
    </row>
    <row r="977" spans="1:22" x14ac:dyDescent="0.2">
      <c r="A977" s="406" t="s">
        <v>258</v>
      </c>
      <c r="B977" s="406" t="s">
        <v>259</v>
      </c>
      <c r="C977" s="406" t="s">
        <v>123</v>
      </c>
      <c r="D977" s="406" t="s">
        <v>304</v>
      </c>
      <c r="E977" s="406" t="s">
        <v>390</v>
      </c>
      <c r="F977" s="406">
        <v>17</v>
      </c>
      <c r="G977" s="406" t="s">
        <v>230</v>
      </c>
      <c r="H977" s="406" t="s">
        <v>472</v>
      </c>
      <c r="I977" s="406" t="s">
        <v>246</v>
      </c>
      <c r="J977" s="406" t="s">
        <v>307</v>
      </c>
      <c r="K977" s="406"/>
      <c r="L977" s="406"/>
      <c r="M977" s="406"/>
      <c r="N977" s="406"/>
      <c r="O977" s="406">
        <v>0</v>
      </c>
      <c r="P977" s="406">
        <v>0</v>
      </c>
      <c r="Q977" s="463">
        <v>17</v>
      </c>
      <c r="R977" s="464" t="s">
        <v>472</v>
      </c>
      <c r="S977" s="464" t="s">
        <v>141</v>
      </c>
      <c r="T977" s="464">
        <v>0</v>
      </c>
      <c r="U977" s="464">
        <v>0</v>
      </c>
      <c r="V977" s="464" t="s">
        <v>473</v>
      </c>
    </row>
    <row r="978" spans="1:22" x14ac:dyDescent="0.2">
      <c r="A978" s="406" t="s">
        <v>258</v>
      </c>
      <c r="B978" s="406" t="s">
        <v>259</v>
      </c>
      <c r="C978" s="406" t="s">
        <v>123</v>
      </c>
      <c r="D978" s="406" t="s">
        <v>73</v>
      </c>
      <c r="E978" s="406" t="s">
        <v>390</v>
      </c>
      <c r="F978" s="406">
        <v>18</v>
      </c>
      <c r="G978" s="406" t="s">
        <v>230</v>
      </c>
      <c r="H978" s="406" t="s">
        <v>172</v>
      </c>
      <c r="I978" s="406" t="s">
        <v>246</v>
      </c>
      <c r="J978" s="406" t="s">
        <v>307</v>
      </c>
      <c r="K978" s="406"/>
      <c r="L978" s="406"/>
      <c r="M978" s="406"/>
      <c r="N978" s="406"/>
      <c r="O978" s="406">
        <v>0</v>
      </c>
      <c r="P978" s="406">
        <v>0</v>
      </c>
      <c r="Q978" s="463">
        <v>18</v>
      </c>
      <c r="R978" s="464" t="s">
        <v>172</v>
      </c>
      <c r="S978" s="464" t="s">
        <v>133</v>
      </c>
      <c r="T978" s="464">
        <v>0</v>
      </c>
      <c r="U978" s="464">
        <v>0</v>
      </c>
      <c r="V978" s="464" t="s">
        <v>173</v>
      </c>
    </row>
    <row r="979" spans="1:22" x14ac:dyDescent="0.2">
      <c r="A979" s="406" t="s">
        <v>258</v>
      </c>
      <c r="B979" s="406" t="s">
        <v>259</v>
      </c>
      <c r="C979" s="406" t="s">
        <v>123</v>
      </c>
      <c r="D979" s="406" t="s">
        <v>301</v>
      </c>
      <c r="E979" s="406" t="s">
        <v>390</v>
      </c>
      <c r="F979" s="406">
        <v>18</v>
      </c>
      <c r="G979" s="406" t="s">
        <v>230</v>
      </c>
      <c r="H979" s="406" t="s">
        <v>172</v>
      </c>
      <c r="I979" s="406" t="s">
        <v>246</v>
      </c>
      <c r="J979" s="406" t="s">
        <v>307</v>
      </c>
      <c r="K979" s="406"/>
      <c r="L979" s="406"/>
      <c r="M979" s="406"/>
      <c r="N979" s="406"/>
      <c r="O979" s="406">
        <v>0</v>
      </c>
      <c r="P979" s="406">
        <v>0</v>
      </c>
      <c r="Q979" s="463">
        <v>18</v>
      </c>
      <c r="R979" s="464" t="s">
        <v>172</v>
      </c>
      <c r="S979" s="464" t="s">
        <v>135</v>
      </c>
      <c r="T979" s="464">
        <v>0</v>
      </c>
      <c r="U979" s="464">
        <v>0</v>
      </c>
      <c r="V979" s="464" t="s">
        <v>173</v>
      </c>
    </row>
    <row r="980" spans="1:22" x14ac:dyDescent="0.2">
      <c r="A980" s="406" t="s">
        <v>258</v>
      </c>
      <c r="B980" s="406" t="s">
        <v>259</v>
      </c>
      <c r="C980" s="406" t="s">
        <v>123</v>
      </c>
      <c r="D980" s="406" t="s">
        <v>302</v>
      </c>
      <c r="E980" s="406" t="s">
        <v>390</v>
      </c>
      <c r="F980" s="406">
        <v>18</v>
      </c>
      <c r="G980" s="406" t="s">
        <v>230</v>
      </c>
      <c r="H980" s="406" t="s">
        <v>172</v>
      </c>
      <c r="I980" s="406" t="s">
        <v>246</v>
      </c>
      <c r="J980" s="406" t="s">
        <v>307</v>
      </c>
      <c r="K980" s="406"/>
      <c r="L980" s="406"/>
      <c r="M980" s="406"/>
      <c r="N980" s="406"/>
      <c r="O980" s="406">
        <v>0</v>
      </c>
      <c r="P980" s="406">
        <v>0</v>
      </c>
      <c r="Q980" s="463">
        <v>18</v>
      </c>
      <c r="R980" s="464" t="s">
        <v>172</v>
      </c>
      <c r="S980" s="464" t="s">
        <v>137</v>
      </c>
      <c r="T980" s="464">
        <v>0</v>
      </c>
      <c r="U980" s="464">
        <v>0</v>
      </c>
      <c r="V980" s="464" t="s">
        <v>173</v>
      </c>
    </row>
    <row r="981" spans="1:22" x14ac:dyDescent="0.2">
      <c r="A981" s="406" t="s">
        <v>258</v>
      </c>
      <c r="B981" s="406" t="s">
        <v>259</v>
      </c>
      <c r="C981" s="406" t="s">
        <v>123</v>
      </c>
      <c r="D981" s="406" t="s">
        <v>303</v>
      </c>
      <c r="E981" s="406" t="s">
        <v>390</v>
      </c>
      <c r="F981" s="406">
        <v>18</v>
      </c>
      <c r="G981" s="406" t="s">
        <v>230</v>
      </c>
      <c r="H981" s="406" t="s">
        <v>172</v>
      </c>
      <c r="I981" s="406" t="s">
        <v>246</v>
      </c>
      <c r="J981" s="406" t="s">
        <v>307</v>
      </c>
      <c r="K981" s="406"/>
      <c r="L981" s="406"/>
      <c r="M981" s="406"/>
      <c r="N981" s="406"/>
      <c r="O981" s="406">
        <v>0</v>
      </c>
      <c r="P981" s="406">
        <v>0</v>
      </c>
      <c r="Q981" s="463">
        <v>18</v>
      </c>
      <c r="R981" s="464" t="s">
        <v>172</v>
      </c>
      <c r="S981" s="464" t="s">
        <v>139</v>
      </c>
      <c r="T981" s="464">
        <v>0</v>
      </c>
      <c r="U981" s="464">
        <v>0</v>
      </c>
      <c r="V981" s="464" t="s">
        <v>173</v>
      </c>
    </row>
    <row r="982" spans="1:22" x14ac:dyDescent="0.2">
      <c r="A982" s="406" t="s">
        <v>258</v>
      </c>
      <c r="B982" s="406" t="s">
        <v>259</v>
      </c>
      <c r="C982" s="406" t="s">
        <v>123</v>
      </c>
      <c r="D982" s="406" t="s">
        <v>304</v>
      </c>
      <c r="E982" s="406" t="s">
        <v>390</v>
      </c>
      <c r="F982" s="406">
        <v>18</v>
      </c>
      <c r="G982" s="406" t="s">
        <v>230</v>
      </c>
      <c r="H982" s="406" t="s">
        <v>172</v>
      </c>
      <c r="I982" s="406" t="s">
        <v>246</v>
      </c>
      <c r="J982" s="406" t="s">
        <v>307</v>
      </c>
      <c r="K982" s="406"/>
      <c r="L982" s="406"/>
      <c r="M982" s="406"/>
      <c r="N982" s="406"/>
      <c r="O982" s="406">
        <v>0</v>
      </c>
      <c r="P982" s="406">
        <v>0</v>
      </c>
      <c r="Q982" s="463">
        <v>18</v>
      </c>
      <c r="R982" s="464" t="s">
        <v>172</v>
      </c>
      <c r="S982" s="464" t="s">
        <v>141</v>
      </c>
      <c r="T982" s="464">
        <v>0</v>
      </c>
      <c r="U982" s="464">
        <v>0</v>
      </c>
      <c r="V982" s="464" t="s">
        <v>173</v>
      </c>
    </row>
    <row r="983" spans="1:22" x14ac:dyDescent="0.2">
      <c r="A983" s="406" t="s">
        <v>258</v>
      </c>
      <c r="B983" s="406" t="s">
        <v>259</v>
      </c>
      <c r="C983" s="406" t="s">
        <v>123</v>
      </c>
      <c r="D983" s="406" t="s">
        <v>73</v>
      </c>
      <c r="E983" s="406" t="s">
        <v>390</v>
      </c>
      <c r="F983" s="406">
        <v>19</v>
      </c>
      <c r="G983" s="406" t="s">
        <v>230</v>
      </c>
      <c r="H983" s="406" t="s">
        <v>9</v>
      </c>
      <c r="I983" s="406" t="s">
        <v>247</v>
      </c>
      <c r="J983" s="406" t="s">
        <v>307</v>
      </c>
      <c r="K983" s="406"/>
      <c r="L983" s="406"/>
      <c r="M983" s="406"/>
      <c r="N983" s="406"/>
      <c r="O983" s="406">
        <v>0</v>
      </c>
      <c r="P983" s="406">
        <v>0</v>
      </c>
      <c r="Q983" s="463">
        <v>19</v>
      </c>
      <c r="R983" s="464" t="s">
        <v>9</v>
      </c>
      <c r="S983" s="464" t="s">
        <v>133</v>
      </c>
      <c r="T983" s="464">
        <v>0</v>
      </c>
      <c r="U983" s="464">
        <v>0</v>
      </c>
      <c r="V983" s="464"/>
    </row>
    <row r="984" spans="1:22" x14ac:dyDescent="0.2">
      <c r="A984" s="406" t="s">
        <v>258</v>
      </c>
      <c r="B984" s="406" t="s">
        <v>259</v>
      </c>
      <c r="C984" s="406" t="s">
        <v>123</v>
      </c>
      <c r="D984" s="406" t="s">
        <v>301</v>
      </c>
      <c r="E984" s="406" t="s">
        <v>390</v>
      </c>
      <c r="F984" s="406">
        <v>19</v>
      </c>
      <c r="G984" s="406" t="s">
        <v>230</v>
      </c>
      <c r="H984" s="406" t="s">
        <v>9</v>
      </c>
      <c r="I984" s="406" t="s">
        <v>247</v>
      </c>
      <c r="J984" s="406" t="s">
        <v>307</v>
      </c>
      <c r="K984" s="406"/>
      <c r="L984" s="406"/>
      <c r="M984" s="406"/>
      <c r="N984" s="406"/>
      <c r="O984" s="406">
        <v>0</v>
      </c>
      <c r="P984" s="406">
        <v>0</v>
      </c>
      <c r="Q984" s="463">
        <v>19</v>
      </c>
      <c r="R984" s="464" t="s">
        <v>9</v>
      </c>
      <c r="S984" s="464" t="s">
        <v>135</v>
      </c>
      <c r="T984" s="464">
        <v>0</v>
      </c>
      <c r="U984" s="464">
        <v>0</v>
      </c>
      <c r="V984" s="464"/>
    </row>
    <row r="985" spans="1:22" x14ac:dyDescent="0.2">
      <c r="A985" s="406" t="s">
        <v>258</v>
      </c>
      <c r="B985" s="406" t="s">
        <v>259</v>
      </c>
      <c r="C985" s="406" t="s">
        <v>123</v>
      </c>
      <c r="D985" s="406" t="s">
        <v>302</v>
      </c>
      <c r="E985" s="406" t="s">
        <v>390</v>
      </c>
      <c r="F985" s="406">
        <v>19</v>
      </c>
      <c r="G985" s="406" t="s">
        <v>230</v>
      </c>
      <c r="H985" s="406" t="s">
        <v>9</v>
      </c>
      <c r="I985" s="406" t="s">
        <v>247</v>
      </c>
      <c r="J985" s="406" t="s">
        <v>307</v>
      </c>
      <c r="K985" s="406"/>
      <c r="L985" s="406"/>
      <c r="M985" s="406"/>
      <c r="N985" s="406"/>
      <c r="O985" s="406">
        <v>0</v>
      </c>
      <c r="P985" s="406">
        <v>0</v>
      </c>
      <c r="Q985" s="463">
        <v>19</v>
      </c>
      <c r="R985" s="464" t="s">
        <v>9</v>
      </c>
      <c r="S985" s="464" t="s">
        <v>137</v>
      </c>
      <c r="T985" s="464">
        <v>0</v>
      </c>
      <c r="U985" s="464">
        <v>0</v>
      </c>
      <c r="V985" s="464"/>
    </row>
    <row r="986" spans="1:22" x14ac:dyDescent="0.2">
      <c r="A986" s="406" t="s">
        <v>258</v>
      </c>
      <c r="B986" s="406" t="s">
        <v>259</v>
      </c>
      <c r="C986" s="406" t="s">
        <v>123</v>
      </c>
      <c r="D986" s="406" t="s">
        <v>303</v>
      </c>
      <c r="E986" s="406" t="s">
        <v>390</v>
      </c>
      <c r="F986" s="406">
        <v>19</v>
      </c>
      <c r="G986" s="406" t="s">
        <v>230</v>
      </c>
      <c r="H986" s="406" t="s">
        <v>9</v>
      </c>
      <c r="I986" s="406" t="s">
        <v>247</v>
      </c>
      <c r="J986" s="406" t="s">
        <v>307</v>
      </c>
      <c r="K986" s="406"/>
      <c r="L986" s="406"/>
      <c r="M986" s="406"/>
      <c r="N986" s="406"/>
      <c r="O986" s="406">
        <v>0</v>
      </c>
      <c r="P986" s="406">
        <v>0</v>
      </c>
      <c r="Q986" s="463">
        <v>19</v>
      </c>
      <c r="R986" s="464" t="s">
        <v>9</v>
      </c>
      <c r="S986" s="464" t="s">
        <v>139</v>
      </c>
      <c r="T986" s="464">
        <v>0</v>
      </c>
      <c r="U986" s="464">
        <v>0</v>
      </c>
      <c r="V986" s="464"/>
    </row>
    <row r="987" spans="1:22" x14ac:dyDescent="0.2">
      <c r="A987" s="406" t="s">
        <v>258</v>
      </c>
      <c r="B987" s="406" t="s">
        <v>259</v>
      </c>
      <c r="C987" s="406" t="s">
        <v>123</v>
      </c>
      <c r="D987" s="406" t="s">
        <v>304</v>
      </c>
      <c r="E987" s="406" t="s">
        <v>390</v>
      </c>
      <c r="F987" s="406">
        <v>19</v>
      </c>
      <c r="G987" s="406" t="s">
        <v>230</v>
      </c>
      <c r="H987" s="406" t="s">
        <v>9</v>
      </c>
      <c r="I987" s="406" t="s">
        <v>247</v>
      </c>
      <c r="J987" s="406" t="s">
        <v>307</v>
      </c>
      <c r="K987" s="406"/>
      <c r="L987" s="406"/>
      <c r="M987" s="406"/>
      <c r="N987" s="406"/>
      <c r="O987" s="406">
        <v>0</v>
      </c>
      <c r="P987" s="406">
        <v>0</v>
      </c>
      <c r="Q987" s="463">
        <v>19</v>
      </c>
      <c r="R987" s="464" t="s">
        <v>9</v>
      </c>
      <c r="S987" s="464" t="s">
        <v>141</v>
      </c>
      <c r="T987" s="464">
        <v>0</v>
      </c>
      <c r="U987" s="464">
        <v>0</v>
      </c>
      <c r="V987" s="464"/>
    </row>
    <row r="988" spans="1:22" x14ac:dyDescent="0.2">
      <c r="A988" s="406" t="s">
        <v>258</v>
      </c>
      <c r="B988" s="406" t="s">
        <v>259</v>
      </c>
      <c r="C988" s="406" t="s">
        <v>123</v>
      </c>
      <c r="D988" s="406" t="s">
        <v>73</v>
      </c>
      <c r="E988" s="406" t="s">
        <v>391</v>
      </c>
      <c r="F988" s="406">
        <v>1</v>
      </c>
      <c r="G988" s="406" t="s">
        <v>230</v>
      </c>
      <c r="H988" s="406" t="s">
        <v>143</v>
      </c>
      <c r="I988" s="406" t="s">
        <v>246</v>
      </c>
      <c r="J988" s="406" t="s">
        <v>314</v>
      </c>
      <c r="K988" s="406"/>
      <c r="L988" s="406"/>
      <c r="M988" s="406"/>
      <c r="N988" s="406"/>
      <c r="O988" s="406">
        <v>0</v>
      </c>
      <c r="P988" s="406">
        <v>0.25</v>
      </c>
      <c r="Q988" s="463">
        <v>1</v>
      </c>
      <c r="R988" s="464" t="s">
        <v>143</v>
      </c>
      <c r="S988" s="464" t="s">
        <v>132</v>
      </c>
      <c r="T988" s="464">
        <v>0</v>
      </c>
      <c r="U988" s="464">
        <v>0.25</v>
      </c>
      <c r="V988" s="464" t="s">
        <v>144</v>
      </c>
    </row>
    <row r="989" spans="1:22" x14ac:dyDescent="0.2">
      <c r="A989" s="406" t="s">
        <v>258</v>
      </c>
      <c r="B989" s="406" t="s">
        <v>259</v>
      </c>
      <c r="C989" s="406" t="s">
        <v>123</v>
      </c>
      <c r="D989" s="406" t="s">
        <v>73</v>
      </c>
      <c r="E989" s="406" t="s">
        <v>391</v>
      </c>
      <c r="F989" s="406">
        <v>1</v>
      </c>
      <c r="G989" s="406" t="s">
        <v>230</v>
      </c>
      <c r="H989" s="406" t="s">
        <v>143</v>
      </c>
      <c r="I989" s="406" t="s">
        <v>246</v>
      </c>
      <c r="J989" s="406" t="s">
        <v>307</v>
      </c>
      <c r="K989" s="406"/>
      <c r="L989" s="406"/>
      <c r="M989" s="406"/>
      <c r="N989" s="406"/>
      <c r="O989" s="406">
        <v>0</v>
      </c>
      <c r="P989" s="406">
        <v>0</v>
      </c>
      <c r="Q989" s="463">
        <v>1</v>
      </c>
      <c r="R989" s="464" t="s">
        <v>143</v>
      </c>
      <c r="S989" s="464" t="s">
        <v>133</v>
      </c>
      <c r="T989" s="464">
        <v>0</v>
      </c>
      <c r="U989" s="464">
        <v>0</v>
      </c>
      <c r="V989" s="464" t="s">
        <v>144</v>
      </c>
    </row>
    <row r="990" spans="1:22" x14ac:dyDescent="0.2">
      <c r="A990" s="406" t="s">
        <v>258</v>
      </c>
      <c r="B990" s="406" t="s">
        <v>259</v>
      </c>
      <c r="C990" s="406" t="s">
        <v>123</v>
      </c>
      <c r="D990" s="406" t="s">
        <v>301</v>
      </c>
      <c r="E990" s="406" t="s">
        <v>391</v>
      </c>
      <c r="F990" s="406">
        <v>1</v>
      </c>
      <c r="G990" s="406" t="s">
        <v>230</v>
      </c>
      <c r="H990" s="406" t="s">
        <v>143</v>
      </c>
      <c r="I990" s="406" t="s">
        <v>246</v>
      </c>
      <c r="J990" s="406" t="s">
        <v>314</v>
      </c>
      <c r="K990" s="406"/>
      <c r="L990" s="406"/>
      <c r="M990" s="406"/>
      <c r="N990" s="406"/>
      <c r="O990" s="406">
        <v>0</v>
      </c>
      <c r="P990" s="406">
        <v>0.1</v>
      </c>
      <c r="Q990" s="463">
        <v>1</v>
      </c>
      <c r="R990" s="464" t="s">
        <v>143</v>
      </c>
      <c r="S990" s="464" t="s">
        <v>134</v>
      </c>
      <c r="T990" s="464">
        <v>0</v>
      </c>
      <c r="U990" s="464">
        <v>0.1</v>
      </c>
      <c r="V990" s="464" t="s">
        <v>144</v>
      </c>
    </row>
    <row r="991" spans="1:22" x14ac:dyDescent="0.2">
      <c r="A991" s="406" t="s">
        <v>258</v>
      </c>
      <c r="B991" s="406" t="s">
        <v>259</v>
      </c>
      <c r="C991" s="406" t="s">
        <v>123</v>
      </c>
      <c r="D991" s="406" t="s">
        <v>301</v>
      </c>
      <c r="E991" s="406" t="s">
        <v>391</v>
      </c>
      <c r="F991" s="406">
        <v>1</v>
      </c>
      <c r="G991" s="406" t="s">
        <v>230</v>
      </c>
      <c r="H991" s="406" t="s">
        <v>143</v>
      </c>
      <c r="I991" s="406" t="s">
        <v>246</v>
      </c>
      <c r="J991" s="406" t="s">
        <v>307</v>
      </c>
      <c r="K991" s="406"/>
      <c r="L991" s="406"/>
      <c r="M991" s="406"/>
      <c r="N991" s="406"/>
      <c r="O991" s="406">
        <v>0</v>
      </c>
      <c r="P991" s="406">
        <v>0</v>
      </c>
      <c r="Q991" s="463">
        <v>1</v>
      </c>
      <c r="R991" s="464" t="s">
        <v>143</v>
      </c>
      <c r="S991" s="464" t="s">
        <v>135</v>
      </c>
      <c r="T991" s="464">
        <v>0</v>
      </c>
      <c r="U991" s="464">
        <v>0</v>
      </c>
      <c r="V991" s="464" t="s">
        <v>144</v>
      </c>
    </row>
    <row r="992" spans="1:22" x14ac:dyDescent="0.2">
      <c r="A992" s="406" t="s">
        <v>258</v>
      </c>
      <c r="B992" s="406" t="s">
        <v>259</v>
      </c>
      <c r="C992" s="406" t="s">
        <v>123</v>
      </c>
      <c r="D992" s="406" t="s">
        <v>302</v>
      </c>
      <c r="E992" s="406" t="s">
        <v>391</v>
      </c>
      <c r="F992" s="406">
        <v>1</v>
      </c>
      <c r="G992" s="406" t="s">
        <v>230</v>
      </c>
      <c r="H992" s="406" t="s">
        <v>143</v>
      </c>
      <c r="I992" s="406" t="s">
        <v>246</v>
      </c>
      <c r="J992" s="406" t="s">
        <v>314</v>
      </c>
      <c r="K992" s="406"/>
      <c r="L992" s="406"/>
      <c r="M992" s="406"/>
      <c r="N992" s="406"/>
      <c r="O992" s="406">
        <v>0</v>
      </c>
      <c r="P992" s="406">
        <v>0</v>
      </c>
      <c r="Q992" s="463">
        <v>1</v>
      </c>
      <c r="R992" s="464" t="s">
        <v>143</v>
      </c>
      <c r="S992" s="464" t="s">
        <v>136</v>
      </c>
      <c r="T992" s="464">
        <v>0</v>
      </c>
      <c r="U992" s="464">
        <v>0</v>
      </c>
      <c r="V992" s="464" t="s">
        <v>144</v>
      </c>
    </row>
    <row r="993" spans="1:22" x14ac:dyDescent="0.2">
      <c r="A993" s="406" t="s">
        <v>258</v>
      </c>
      <c r="B993" s="406" t="s">
        <v>259</v>
      </c>
      <c r="C993" s="406" t="s">
        <v>123</v>
      </c>
      <c r="D993" s="406" t="s">
        <v>302</v>
      </c>
      <c r="E993" s="406" t="s">
        <v>391</v>
      </c>
      <c r="F993" s="406">
        <v>1</v>
      </c>
      <c r="G993" s="406" t="s">
        <v>230</v>
      </c>
      <c r="H993" s="406" t="s">
        <v>143</v>
      </c>
      <c r="I993" s="406" t="s">
        <v>246</v>
      </c>
      <c r="J993" s="406" t="s">
        <v>307</v>
      </c>
      <c r="K993" s="406"/>
      <c r="L993" s="406"/>
      <c r="M993" s="406"/>
      <c r="N993" s="406"/>
      <c r="O993" s="406">
        <v>0</v>
      </c>
      <c r="P993" s="406">
        <v>0</v>
      </c>
      <c r="Q993" s="463">
        <v>1</v>
      </c>
      <c r="R993" s="464" t="s">
        <v>143</v>
      </c>
      <c r="S993" s="464" t="s">
        <v>137</v>
      </c>
      <c r="T993" s="464">
        <v>0</v>
      </c>
      <c r="U993" s="464">
        <v>0</v>
      </c>
      <c r="V993" s="464" t="s">
        <v>144</v>
      </c>
    </row>
    <row r="994" spans="1:22" x14ac:dyDescent="0.2">
      <c r="A994" s="406" t="s">
        <v>258</v>
      </c>
      <c r="B994" s="406" t="s">
        <v>259</v>
      </c>
      <c r="C994" s="406" t="s">
        <v>123</v>
      </c>
      <c r="D994" s="406" t="s">
        <v>303</v>
      </c>
      <c r="E994" s="406" t="s">
        <v>391</v>
      </c>
      <c r="F994" s="406">
        <v>1</v>
      </c>
      <c r="G994" s="406" t="s">
        <v>230</v>
      </c>
      <c r="H994" s="406" t="s">
        <v>143</v>
      </c>
      <c r="I994" s="406" t="s">
        <v>246</v>
      </c>
      <c r="J994" s="406" t="s">
        <v>314</v>
      </c>
      <c r="K994" s="406"/>
      <c r="L994" s="406"/>
      <c r="M994" s="406"/>
      <c r="N994" s="406"/>
      <c r="O994" s="406">
        <v>0</v>
      </c>
      <c r="P994" s="406">
        <v>0</v>
      </c>
      <c r="Q994" s="463">
        <v>1</v>
      </c>
      <c r="R994" s="464" t="s">
        <v>143</v>
      </c>
      <c r="S994" s="464" t="s">
        <v>138</v>
      </c>
      <c r="T994" s="464">
        <v>0</v>
      </c>
      <c r="U994" s="464">
        <v>0</v>
      </c>
      <c r="V994" s="464" t="s">
        <v>144</v>
      </c>
    </row>
    <row r="995" spans="1:22" x14ac:dyDescent="0.2">
      <c r="A995" s="406" t="s">
        <v>258</v>
      </c>
      <c r="B995" s="406" t="s">
        <v>259</v>
      </c>
      <c r="C995" s="406" t="s">
        <v>123</v>
      </c>
      <c r="D995" s="406" t="s">
        <v>303</v>
      </c>
      <c r="E995" s="406" t="s">
        <v>391</v>
      </c>
      <c r="F995" s="406">
        <v>1</v>
      </c>
      <c r="G995" s="406" t="s">
        <v>230</v>
      </c>
      <c r="H995" s="406" t="s">
        <v>143</v>
      </c>
      <c r="I995" s="406" t="s">
        <v>246</v>
      </c>
      <c r="J995" s="406" t="s">
        <v>307</v>
      </c>
      <c r="K995" s="406"/>
      <c r="L995" s="406"/>
      <c r="M995" s="406"/>
      <c r="N995" s="406"/>
      <c r="O995" s="406">
        <v>0</v>
      </c>
      <c r="P995" s="406">
        <v>0</v>
      </c>
      <c r="Q995" s="463">
        <v>1</v>
      </c>
      <c r="R995" s="464" t="s">
        <v>143</v>
      </c>
      <c r="S995" s="464" t="s">
        <v>139</v>
      </c>
      <c r="T995" s="464">
        <v>0</v>
      </c>
      <c r="U995" s="464">
        <v>0</v>
      </c>
      <c r="V995" s="464" t="s">
        <v>144</v>
      </c>
    </row>
    <row r="996" spans="1:22" x14ac:dyDescent="0.2">
      <c r="A996" s="406" t="s">
        <v>258</v>
      </c>
      <c r="B996" s="406" t="s">
        <v>259</v>
      </c>
      <c r="C996" s="406" t="s">
        <v>123</v>
      </c>
      <c r="D996" s="406" t="s">
        <v>304</v>
      </c>
      <c r="E996" s="406" t="s">
        <v>391</v>
      </c>
      <c r="F996" s="406">
        <v>1</v>
      </c>
      <c r="G996" s="406" t="s">
        <v>230</v>
      </c>
      <c r="H996" s="406" t="s">
        <v>143</v>
      </c>
      <c r="I996" s="406" t="s">
        <v>246</v>
      </c>
      <c r="J996" s="406" t="s">
        <v>314</v>
      </c>
      <c r="K996" s="406"/>
      <c r="L996" s="406"/>
      <c r="M996" s="406"/>
      <c r="N996" s="406"/>
      <c r="O996" s="406">
        <v>0</v>
      </c>
      <c r="P996" s="406">
        <v>0</v>
      </c>
      <c r="Q996" s="463">
        <v>1</v>
      </c>
      <c r="R996" s="464" t="s">
        <v>143</v>
      </c>
      <c r="S996" s="464" t="s">
        <v>140</v>
      </c>
      <c r="T996" s="464">
        <v>0</v>
      </c>
      <c r="U996" s="464">
        <v>0</v>
      </c>
      <c r="V996" s="464" t="s">
        <v>144</v>
      </c>
    </row>
    <row r="997" spans="1:22" x14ac:dyDescent="0.2">
      <c r="A997" s="406" t="s">
        <v>258</v>
      </c>
      <c r="B997" s="406" t="s">
        <v>259</v>
      </c>
      <c r="C997" s="406" t="s">
        <v>123</v>
      </c>
      <c r="D997" s="406" t="s">
        <v>304</v>
      </c>
      <c r="E997" s="406" t="s">
        <v>391</v>
      </c>
      <c r="F997" s="406">
        <v>1</v>
      </c>
      <c r="G997" s="406" t="s">
        <v>230</v>
      </c>
      <c r="H997" s="406" t="s">
        <v>143</v>
      </c>
      <c r="I997" s="406" t="s">
        <v>246</v>
      </c>
      <c r="J997" s="406" t="s">
        <v>307</v>
      </c>
      <c r="K997" s="406"/>
      <c r="L997" s="406"/>
      <c r="M997" s="406"/>
      <c r="N997" s="406"/>
      <c r="O997" s="406">
        <v>0</v>
      </c>
      <c r="P997" s="406">
        <v>0</v>
      </c>
      <c r="Q997" s="463">
        <v>1</v>
      </c>
      <c r="R997" s="464" t="s">
        <v>143</v>
      </c>
      <c r="S997" s="464" t="s">
        <v>141</v>
      </c>
      <c r="T997" s="464">
        <v>0</v>
      </c>
      <c r="U997" s="464">
        <v>0</v>
      </c>
      <c r="V997" s="464" t="s">
        <v>144</v>
      </c>
    </row>
    <row r="998" spans="1:22" x14ac:dyDescent="0.2">
      <c r="A998" s="406" t="s">
        <v>258</v>
      </c>
      <c r="B998" s="406" t="s">
        <v>259</v>
      </c>
      <c r="C998" s="406" t="s">
        <v>123</v>
      </c>
      <c r="D998" s="406" t="s">
        <v>73</v>
      </c>
      <c r="E998" s="406" t="s">
        <v>391</v>
      </c>
      <c r="F998" s="406">
        <v>2</v>
      </c>
      <c r="G998" s="406" t="s">
        <v>230</v>
      </c>
      <c r="H998" s="406" t="s">
        <v>145</v>
      </c>
      <c r="I998" s="406" t="s">
        <v>246</v>
      </c>
      <c r="J998" s="406" t="s">
        <v>314</v>
      </c>
      <c r="K998" s="406"/>
      <c r="L998" s="406"/>
      <c r="M998" s="406"/>
      <c r="N998" s="406"/>
      <c r="O998" s="406">
        <v>0</v>
      </c>
      <c r="P998" s="406">
        <v>0.5</v>
      </c>
      <c r="Q998" s="463">
        <v>2</v>
      </c>
      <c r="R998" s="464" t="s">
        <v>145</v>
      </c>
      <c r="S998" s="464" t="s">
        <v>132</v>
      </c>
      <c r="T998" s="464">
        <v>0</v>
      </c>
      <c r="U998" s="464">
        <v>0.5</v>
      </c>
      <c r="V998" s="464" t="s">
        <v>146</v>
      </c>
    </row>
    <row r="999" spans="1:22" x14ac:dyDescent="0.2">
      <c r="A999" s="406" t="s">
        <v>258</v>
      </c>
      <c r="B999" s="406" t="s">
        <v>259</v>
      </c>
      <c r="C999" s="406" t="s">
        <v>123</v>
      </c>
      <c r="D999" s="406" t="s">
        <v>73</v>
      </c>
      <c r="E999" s="406" t="s">
        <v>391</v>
      </c>
      <c r="F999" s="406">
        <v>2</v>
      </c>
      <c r="G999" s="406" t="s">
        <v>230</v>
      </c>
      <c r="H999" s="406" t="s">
        <v>145</v>
      </c>
      <c r="I999" s="406" t="s">
        <v>246</v>
      </c>
      <c r="J999" s="406" t="s">
        <v>307</v>
      </c>
      <c r="K999" s="406"/>
      <c r="L999" s="406"/>
      <c r="M999" s="406"/>
      <c r="N999" s="406"/>
      <c r="O999" s="406">
        <v>0</v>
      </c>
      <c r="P999" s="406">
        <v>0</v>
      </c>
      <c r="Q999" s="463">
        <v>2</v>
      </c>
      <c r="R999" s="464" t="s">
        <v>145</v>
      </c>
      <c r="S999" s="464" t="s">
        <v>133</v>
      </c>
      <c r="T999" s="464">
        <v>0</v>
      </c>
      <c r="U999" s="464">
        <v>0</v>
      </c>
      <c r="V999" s="464" t="s">
        <v>146</v>
      </c>
    </row>
    <row r="1000" spans="1:22" x14ac:dyDescent="0.2">
      <c r="A1000" s="406" t="s">
        <v>258</v>
      </c>
      <c r="B1000" s="406" t="s">
        <v>259</v>
      </c>
      <c r="C1000" s="406" t="s">
        <v>123</v>
      </c>
      <c r="D1000" s="406" t="s">
        <v>301</v>
      </c>
      <c r="E1000" s="406" t="s">
        <v>391</v>
      </c>
      <c r="F1000" s="406">
        <v>2</v>
      </c>
      <c r="G1000" s="406" t="s">
        <v>230</v>
      </c>
      <c r="H1000" s="406" t="s">
        <v>145</v>
      </c>
      <c r="I1000" s="406" t="s">
        <v>246</v>
      </c>
      <c r="J1000" s="406" t="s">
        <v>314</v>
      </c>
      <c r="K1000" s="406"/>
      <c r="L1000" s="406"/>
      <c r="M1000" s="406"/>
      <c r="N1000" s="406"/>
      <c r="O1000" s="406">
        <v>0</v>
      </c>
      <c r="P1000" s="406">
        <v>0.5</v>
      </c>
      <c r="Q1000" s="463">
        <v>2</v>
      </c>
      <c r="R1000" s="464" t="s">
        <v>145</v>
      </c>
      <c r="S1000" s="464" t="s">
        <v>134</v>
      </c>
      <c r="T1000" s="464">
        <v>0</v>
      </c>
      <c r="U1000" s="464">
        <v>0.5</v>
      </c>
      <c r="V1000" s="464" t="s">
        <v>146</v>
      </c>
    </row>
    <row r="1001" spans="1:22" x14ac:dyDescent="0.2">
      <c r="A1001" s="406" t="s">
        <v>258</v>
      </c>
      <c r="B1001" s="406" t="s">
        <v>259</v>
      </c>
      <c r="C1001" s="406" t="s">
        <v>123</v>
      </c>
      <c r="D1001" s="406" t="s">
        <v>301</v>
      </c>
      <c r="E1001" s="406" t="s">
        <v>391</v>
      </c>
      <c r="F1001" s="406">
        <v>2</v>
      </c>
      <c r="G1001" s="406" t="s">
        <v>230</v>
      </c>
      <c r="H1001" s="406" t="s">
        <v>145</v>
      </c>
      <c r="I1001" s="406" t="s">
        <v>246</v>
      </c>
      <c r="J1001" s="406" t="s">
        <v>307</v>
      </c>
      <c r="K1001" s="406"/>
      <c r="L1001" s="406"/>
      <c r="M1001" s="406"/>
      <c r="N1001" s="406"/>
      <c r="O1001" s="406">
        <v>0</v>
      </c>
      <c r="P1001" s="406">
        <v>0</v>
      </c>
      <c r="Q1001" s="463">
        <v>2</v>
      </c>
      <c r="R1001" s="464" t="s">
        <v>145</v>
      </c>
      <c r="S1001" s="464" t="s">
        <v>135</v>
      </c>
      <c r="T1001" s="464">
        <v>0</v>
      </c>
      <c r="U1001" s="464">
        <v>0</v>
      </c>
      <c r="V1001" s="464" t="s">
        <v>146</v>
      </c>
    </row>
    <row r="1002" spans="1:22" x14ac:dyDescent="0.2">
      <c r="A1002" s="406" t="s">
        <v>258</v>
      </c>
      <c r="B1002" s="406" t="s">
        <v>259</v>
      </c>
      <c r="C1002" s="406" t="s">
        <v>123</v>
      </c>
      <c r="D1002" s="406" t="s">
        <v>302</v>
      </c>
      <c r="E1002" s="406" t="s">
        <v>391</v>
      </c>
      <c r="F1002" s="406">
        <v>2</v>
      </c>
      <c r="G1002" s="406" t="s">
        <v>230</v>
      </c>
      <c r="H1002" s="406" t="s">
        <v>145</v>
      </c>
      <c r="I1002" s="406" t="s">
        <v>246</v>
      </c>
      <c r="J1002" s="406" t="s">
        <v>314</v>
      </c>
      <c r="K1002" s="406"/>
      <c r="L1002" s="406"/>
      <c r="M1002" s="406"/>
      <c r="N1002" s="406"/>
      <c r="O1002" s="406">
        <v>0</v>
      </c>
      <c r="P1002" s="406">
        <v>0.5</v>
      </c>
      <c r="Q1002" s="463">
        <v>2</v>
      </c>
      <c r="R1002" s="464" t="s">
        <v>145</v>
      </c>
      <c r="S1002" s="464" t="s">
        <v>136</v>
      </c>
      <c r="T1002" s="464">
        <v>0</v>
      </c>
      <c r="U1002" s="464">
        <v>0.5</v>
      </c>
      <c r="V1002" s="464" t="s">
        <v>146</v>
      </c>
    </row>
    <row r="1003" spans="1:22" x14ac:dyDescent="0.2">
      <c r="A1003" s="406" t="s">
        <v>258</v>
      </c>
      <c r="B1003" s="406" t="s">
        <v>259</v>
      </c>
      <c r="C1003" s="406" t="s">
        <v>123</v>
      </c>
      <c r="D1003" s="406" t="s">
        <v>302</v>
      </c>
      <c r="E1003" s="406" t="s">
        <v>391</v>
      </c>
      <c r="F1003" s="406">
        <v>2</v>
      </c>
      <c r="G1003" s="406" t="s">
        <v>230</v>
      </c>
      <c r="H1003" s="406" t="s">
        <v>145</v>
      </c>
      <c r="I1003" s="406" t="s">
        <v>246</v>
      </c>
      <c r="J1003" s="406" t="s">
        <v>307</v>
      </c>
      <c r="K1003" s="406"/>
      <c r="L1003" s="406"/>
      <c r="M1003" s="406"/>
      <c r="N1003" s="406"/>
      <c r="O1003" s="406">
        <v>0</v>
      </c>
      <c r="P1003" s="406">
        <v>0</v>
      </c>
      <c r="Q1003" s="463">
        <v>2</v>
      </c>
      <c r="R1003" s="464" t="s">
        <v>145</v>
      </c>
      <c r="S1003" s="464" t="s">
        <v>137</v>
      </c>
      <c r="T1003" s="464">
        <v>0</v>
      </c>
      <c r="U1003" s="464">
        <v>0</v>
      </c>
      <c r="V1003" s="464" t="s">
        <v>146</v>
      </c>
    </row>
    <row r="1004" spans="1:22" x14ac:dyDescent="0.2">
      <c r="A1004" s="406" t="s">
        <v>258</v>
      </c>
      <c r="B1004" s="406" t="s">
        <v>259</v>
      </c>
      <c r="C1004" s="406" t="s">
        <v>123</v>
      </c>
      <c r="D1004" s="406" t="s">
        <v>303</v>
      </c>
      <c r="E1004" s="406" t="s">
        <v>391</v>
      </c>
      <c r="F1004" s="406">
        <v>2</v>
      </c>
      <c r="G1004" s="406" t="s">
        <v>230</v>
      </c>
      <c r="H1004" s="406" t="s">
        <v>145</v>
      </c>
      <c r="I1004" s="406" t="s">
        <v>246</v>
      </c>
      <c r="J1004" s="406" t="s">
        <v>314</v>
      </c>
      <c r="K1004" s="406"/>
      <c r="L1004" s="406"/>
      <c r="M1004" s="406"/>
      <c r="N1004" s="406"/>
      <c r="O1004" s="406">
        <v>0</v>
      </c>
      <c r="P1004" s="406">
        <v>0.5</v>
      </c>
      <c r="Q1004" s="463">
        <v>2</v>
      </c>
      <c r="R1004" s="464" t="s">
        <v>145</v>
      </c>
      <c r="S1004" s="464" t="s">
        <v>138</v>
      </c>
      <c r="T1004" s="464">
        <v>0</v>
      </c>
      <c r="U1004" s="464">
        <v>0.5</v>
      </c>
      <c r="V1004" s="464" t="s">
        <v>146</v>
      </c>
    </row>
    <row r="1005" spans="1:22" x14ac:dyDescent="0.2">
      <c r="A1005" s="406" t="s">
        <v>258</v>
      </c>
      <c r="B1005" s="406" t="s">
        <v>259</v>
      </c>
      <c r="C1005" s="406" t="s">
        <v>123</v>
      </c>
      <c r="D1005" s="406" t="s">
        <v>303</v>
      </c>
      <c r="E1005" s="406" t="s">
        <v>391</v>
      </c>
      <c r="F1005" s="406">
        <v>2</v>
      </c>
      <c r="G1005" s="406" t="s">
        <v>230</v>
      </c>
      <c r="H1005" s="406" t="s">
        <v>145</v>
      </c>
      <c r="I1005" s="406" t="s">
        <v>246</v>
      </c>
      <c r="J1005" s="406" t="s">
        <v>307</v>
      </c>
      <c r="K1005" s="406"/>
      <c r="L1005" s="406"/>
      <c r="M1005" s="406"/>
      <c r="N1005" s="406"/>
      <c r="O1005" s="406">
        <v>0</v>
      </c>
      <c r="P1005" s="406">
        <v>0</v>
      </c>
      <c r="Q1005" s="463">
        <v>2</v>
      </c>
      <c r="R1005" s="464" t="s">
        <v>145</v>
      </c>
      <c r="S1005" s="464" t="s">
        <v>139</v>
      </c>
      <c r="T1005" s="464">
        <v>0</v>
      </c>
      <c r="U1005" s="464">
        <v>0</v>
      </c>
      <c r="V1005" s="464" t="s">
        <v>146</v>
      </c>
    </row>
    <row r="1006" spans="1:22" x14ac:dyDescent="0.2">
      <c r="A1006" s="406" t="s">
        <v>258</v>
      </c>
      <c r="B1006" s="406" t="s">
        <v>259</v>
      </c>
      <c r="C1006" s="406" t="s">
        <v>123</v>
      </c>
      <c r="D1006" s="406" t="s">
        <v>304</v>
      </c>
      <c r="E1006" s="406" t="s">
        <v>391</v>
      </c>
      <c r="F1006" s="406">
        <v>2</v>
      </c>
      <c r="G1006" s="406" t="s">
        <v>230</v>
      </c>
      <c r="H1006" s="406" t="s">
        <v>145</v>
      </c>
      <c r="I1006" s="406" t="s">
        <v>246</v>
      </c>
      <c r="J1006" s="406" t="s">
        <v>314</v>
      </c>
      <c r="K1006" s="406"/>
      <c r="L1006" s="406"/>
      <c r="M1006" s="406"/>
      <c r="N1006" s="406"/>
      <c r="O1006" s="406">
        <v>0</v>
      </c>
      <c r="P1006" s="406">
        <v>0.5</v>
      </c>
      <c r="Q1006" s="463">
        <v>2</v>
      </c>
      <c r="R1006" s="464" t="s">
        <v>145</v>
      </c>
      <c r="S1006" s="464" t="s">
        <v>140</v>
      </c>
      <c r="T1006" s="464">
        <v>0</v>
      </c>
      <c r="U1006" s="464">
        <v>0.5</v>
      </c>
      <c r="V1006" s="464" t="s">
        <v>146</v>
      </c>
    </row>
    <row r="1007" spans="1:22" x14ac:dyDescent="0.2">
      <c r="A1007" s="406" t="s">
        <v>258</v>
      </c>
      <c r="B1007" s="406" t="s">
        <v>259</v>
      </c>
      <c r="C1007" s="406" t="s">
        <v>123</v>
      </c>
      <c r="D1007" s="406" t="s">
        <v>304</v>
      </c>
      <c r="E1007" s="406" t="s">
        <v>391</v>
      </c>
      <c r="F1007" s="406">
        <v>2</v>
      </c>
      <c r="G1007" s="406" t="s">
        <v>230</v>
      </c>
      <c r="H1007" s="406" t="s">
        <v>145</v>
      </c>
      <c r="I1007" s="406" t="s">
        <v>246</v>
      </c>
      <c r="J1007" s="406" t="s">
        <v>307</v>
      </c>
      <c r="K1007" s="406"/>
      <c r="L1007" s="406"/>
      <c r="M1007" s="406"/>
      <c r="N1007" s="406"/>
      <c r="O1007" s="406">
        <v>0</v>
      </c>
      <c r="P1007" s="406">
        <v>0</v>
      </c>
      <c r="Q1007" s="463">
        <v>2</v>
      </c>
      <c r="R1007" s="464" t="s">
        <v>145</v>
      </c>
      <c r="S1007" s="464" t="s">
        <v>141</v>
      </c>
      <c r="T1007" s="464">
        <v>0</v>
      </c>
      <c r="U1007" s="464">
        <v>0</v>
      </c>
      <c r="V1007" s="464" t="s">
        <v>146</v>
      </c>
    </row>
    <row r="1008" spans="1:22" x14ac:dyDescent="0.2">
      <c r="A1008" s="406" t="s">
        <v>258</v>
      </c>
      <c r="B1008" s="406" t="s">
        <v>259</v>
      </c>
      <c r="C1008" s="406" t="s">
        <v>123</v>
      </c>
      <c r="D1008" s="406" t="s">
        <v>73</v>
      </c>
      <c r="E1008" s="406" t="s">
        <v>391</v>
      </c>
      <c r="F1008" s="406">
        <v>3</v>
      </c>
      <c r="G1008" s="406" t="s">
        <v>230</v>
      </c>
      <c r="H1008" s="406" t="s">
        <v>147</v>
      </c>
      <c r="I1008" s="406" t="s">
        <v>246</v>
      </c>
      <c r="J1008" s="406" t="s">
        <v>314</v>
      </c>
      <c r="K1008" s="406"/>
      <c r="L1008" s="406"/>
      <c r="M1008" s="406"/>
      <c r="N1008" s="406"/>
      <c r="O1008" s="406">
        <v>0</v>
      </c>
      <c r="P1008" s="406">
        <v>0.7</v>
      </c>
      <c r="Q1008" s="463">
        <v>3</v>
      </c>
      <c r="R1008" s="464" t="s">
        <v>147</v>
      </c>
      <c r="S1008" s="464" t="s">
        <v>132</v>
      </c>
      <c r="T1008" s="464">
        <v>0</v>
      </c>
      <c r="U1008" s="464">
        <v>0.7</v>
      </c>
      <c r="V1008" s="464" t="s">
        <v>148</v>
      </c>
    </row>
    <row r="1009" spans="1:22" x14ac:dyDescent="0.2">
      <c r="A1009" s="406" t="s">
        <v>258</v>
      </c>
      <c r="B1009" s="406" t="s">
        <v>259</v>
      </c>
      <c r="C1009" s="406" t="s">
        <v>123</v>
      </c>
      <c r="D1009" s="406" t="s">
        <v>73</v>
      </c>
      <c r="E1009" s="406" t="s">
        <v>391</v>
      </c>
      <c r="F1009" s="406">
        <v>3</v>
      </c>
      <c r="G1009" s="406" t="s">
        <v>230</v>
      </c>
      <c r="H1009" s="406" t="s">
        <v>147</v>
      </c>
      <c r="I1009" s="406" t="s">
        <v>246</v>
      </c>
      <c r="J1009" s="406" t="s">
        <v>307</v>
      </c>
      <c r="K1009" s="406"/>
      <c r="L1009" s="406"/>
      <c r="M1009" s="406"/>
      <c r="N1009" s="406"/>
      <c r="O1009" s="406">
        <v>0</v>
      </c>
      <c r="P1009" s="406">
        <v>0</v>
      </c>
      <c r="Q1009" s="463">
        <v>3</v>
      </c>
      <c r="R1009" s="464" t="s">
        <v>147</v>
      </c>
      <c r="S1009" s="464" t="s">
        <v>133</v>
      </c>
      <c r="T1009" s="464">
        <v>0</v>
      </c>
      <c r="U1009" s="464">
        <v>0</v>
      </c>
      <c r="V1009" s="464" t="s">
        <v>148</v>
      </c>
    </row>
    <row r="1010" spans="1:22" x14ac:dyDescent="0.2">
      <c r="A1010" s="406" t="s">
        <v>258</v>
      </c>
      <c r="B1010" s="406" t="s">
        <v>259</v>
      </c>
      <c r="C1010" s="406" t="s">
        <v>123</v>
      </c>
      <c r="D1010" s="406" t="s">
        <v>301</v>
      </c>
      <c r="E1010" s="406" t="s">
        <v>391</v>
      </c>
      <c r="F1010" s="406">
        <v>3</v>
      </c>
      <c r="G1010" s="406" t="s">
        <v>230</v>
      </c>
      <c r="H1010" s="406" t="s">
        <v>147</v>
      </c>
      <c r="I1010" s="406" t="s">
        <v>246</v>
      </c>
      <c r="J1010" s="406" t="s">
        <v>314</v>
      </c>
      <c r="K1010" s="406"/>
      <c r="L1010" s="406"/>
      <c r="M1010" s="406"/>
      <c r="N1010" s="406"/>
      <c r="O1010" s="406">
        <v>0</v>
      </c>
      <c r="P1010" s="406">
        <v>0.4</v>
      </c>
      <c r="Q1010" s="463">
        <v>3</v>
      </c>
      <c r="R1010" s="464" t="s">
        <v>147</v>
      </c>
      <c r="S1010" s="464" t="s">
        <v>134</v>
      </c>
      <c r="T1010" s="464">
        <v>0</v>
      </c>
      <c r="U1010" s="464">
        <v>0.4</v>
      </c>
      <c r="V1010" s="464" t="s">
        <v>148</v>
      </c>
    </row>
    <row r="1011" spans="1:22" x14ac:dyDescent="0.2">
      <c r="A1011" s="406" t="s">
        <v>258</v>
      </c>
      <c r="B1011" s="406" t="s">
        <v>259</v>
      </c>
      <c r="C1011" s="406" t="s">
        <v>123</v>
      </c>
      <c r="D1011" s="406" t="s">
        <v>301</v>
      </c>
      <c r="E1011" s="406" t="s">
        <v>391</v>
      </c>
      <c r="F1011" s="406">
        <v>3</v>
      </c>
      <c r="G1011" s="406" t="s">
        <v>230</v>
      </c>
      <c r="H1011" s="406" t="s">
        <v>147</v>
      </c>
      <c r="I1011" s="406" t="s">
        <v>246</v>
      </c>
      <c r="J1011" s="406" t="s">
        <v>307</v>
      </c>
      <c r="K1011" s="406"/>
      <c r="L1011" s="406"/>
      <c r="M1011" s="406"/>
      <c r="N1011" s="406"/>
      <c r="O1011" s="406">
        <v>0</v>
      </c>
      <c r="P1011" s="406">
        <v>0</v>
      </c>
      <c r="Q1011" s="463">
        <v>3</v>
      </c>
      <c r="R1011" s="464" t="s">
        <v>147</v>
      </c>
      <c r="S1011" s="464" t="s">
        <v>135</v>
      </c>
      <c r="T1011" s="464">
        <v>0</v>
      </c>
      <c r="U1011" s="464">
        <v>0</v>
      </c>
      <c r="V1011" s="464" t="s">
        <v>148</v>
      </c>
    </row>
    <row r="1012" spans="1:22" x14ac:dyDescent="0.2">
      <c r="A1012" s="406" t="s">
        <v>258</v>
      </c>
      <c r="B1012" s="406" t="s">
        <v>259</v>
      </c>
      <c r="C1012" s="406" t="s">
        <v>123</v>
      </c>
      <c r="D1012" s="406" t="s">
        <v>302</v>
      </c>
      <c r="E1012" s="406" t="s">
        <v>391</v>
      </c>
      <c r="F1012" s="406">
        <v>3</v>
      </c>
      <c r="G1012" s="406" t="s">
        <v>230</v>
      </c>
      <c r="H1012" s="406" t="s">
        <v>147</v>
      </c>
      <c r="I1012" s="406" t="s">
        <v>246</v>
      </c>
      <c r="J1012" s="406" t="s">
        <v>314</v>
      </c>
      <c r="K1012" s="406"/>
      <c r="L1012" s="406"/>
      <c r="M1012" s="406"/>
      <c r="N1012" s="406"/>
      <c r="O1012" s="406">
        <v>0</v>
      </c>
      <c r="P1012" s="406">
        <v>0.2</v>
      </c>
      <c r="Q1012" s="463">
        <v>3</v>
      </c>
      <c r="R1012" s="464" t="s">
        <v>147</v>
      </c>
      <c r="S1012" s="464" t="s">
        <v>136</v>
      </c>
      <c r="T1012" s="464">
        <v>0</v>
      </c>
      <c r="U1012" s="464">
        <v>0.2</v>
      </c>
      <c r="V1012" s="464" t="s">
        <v>148</v>
      </c>
    </row>
    <row r="1013" spans="1:22" x14ac:dyDescent="0.2">
      <c r="A1013" s="406" t="s">
        <v>258</v>
      </c>
      <c r="B1013" s="406" t="s">
        <v>259</v>
      </c>
      <c r="C1013" s="406" t="s">
        <v>123</v>
      </c>
      <c r="D1013" s="406" t="s">
        <v>302</v>
      </c>
      <c r="E1013" s="406" t="s">
        <v>391</v>
      </c>
      <c r="F1013" s="406">
        <v>3</v>
      </c>
      <c r="G1013" s="406" t="s">
        <v>230</v>
      </c>
      <c r="H1013" s="406" t="s">
        <v>147</v>
      </c>
      <c r="I1013" s="406" t="s">
        <v>246</v>
      </c>
      <c r="J1013" s="406" t="s">
        <v>307</v>
      </c>
      <c r="K1013" s="406"/>
      <c r="L1013" s="406"/>
      <c r="M1013" s="406"/>
      <c r="N1013" s="406"/>
      <c r="O1013" s="406">
        <v>0</v>
      </c>
      <c r="P1013" s="406">
        <v>0</v>
      </c>
      <c r="Q1013" s="463">
        <v>3</v>
      </c>
      <c r="R1013" s="464" t="s">
        <v>147</v>
      </c>
      <c r="S1013" s="464" t="s">
        <v>137</v>
      </c>
      <c r="T1013" s="464">
        <v>0</v>
      </c>
      <c r="U1013" s="464">
        <v>0</v>
      </c>
      <c r="V1013" s="464" t="s">
        <v>148</v>
      </c>
    </row>
    <row r="1014" spans="1:22" x14ac:dyDescent="0.2">
      <c r="A1014" s="406" t="s">
        <v>258</v>
      </c>
      <c r="B1014" s="406" t="s">
        <v>259</v>
      </c>
      <c r="C1014" s="406" t="s">
        <v>123</v>
      </c>
      <c r="D1014" s="406" t="s">
        <v>303</v>
      </c>
      <c r="E1014" s="406" t="s">
        <v>391</v>
      </c>
      <c r="F1014" s="406">
        <v>3</v>
      </c>
      <c r="G1014" s="406" t="s">
        <v>230</v>
      </c>
      <c r="H1014" s="406" t="s">
        <v>147</v>
      </c>
      <c r="I1014" s="406" t="s">
        <v>246</v>
      </c>
      <c r="J1014" s="406" t="s">
        <v>314</v>
      </c>
      <c r="K1014" s="406"/>
      <c r="L1014" s="406"/>
      <c r="M1014" s="406"/>
      <c r="N1014" s="406"/>
      <c r="O1014" s="406">
        <v>0</v>
      </c>
      <c r="P1014" s="406">
        <v>0.2</v>
      </c>
      <c r="Q1014" s="463">
        <v>3</v>
      </c>
      <c r="R1014" s="464" t="s">
        <v>147</v>
      </c>
      <c r="S1014" s="464" t="s">
        <v>138</v>
      </c>
      <c r="T1014" s="464">
        <v>0</v>
      </c>
      <c r="U1014" s="464">
        <v>0.2</v>
      </c>
      <c r="V1014" s="464" t="s">
        <v>148</v>
      </c>
    </row>
    <row r="1015" spans="1:22" x14ac:dyDescent="0.2">
      <c r="A1015" s="406" t="s">
        <v>258</v>
      </c>
      <c r="B1015" s="406" t="s">
        <v>259</v>
      </c>
      <c r="C1015" s="406" t="s">
        <v>123</v>
      </c>
      <c r="D1015" s="406" t="s">
        <v>303</v>
      </c>
      <c r="E1015" s="406" t="s">
        <v>391</v>
      </c>
      <c r="F1015" s="406">
        <v>3</v>
      </c>
      <c r="G1015" s="406" t="s">
        <v>230</v>
      </c>
      <c r="H1015" s="406" t="s">
        <v>147</v>
      </c>
      <c r="I1015" s="406" t="s">
        <v>246</v>
      </c>
      <c r="J1015" s="406" t="s">
        <v>307</v>
      </c>
      <c r="K1015" s="406"/>
      <c r="L1015" s="406"/>
      <c r="M1015" s="406"/>
      <c r="N1015" s="406"/>
      <c r="O1015" s="406">
        <v>0</v>
      </c>
      <c r="P1015" s="406">
        <v>0</v>
      </c>
      <c r="Q1015" s="463">
        <v>3</v>
      </c>
      <c r="R1015" s="464" t="s">
        <v>147</v>
      </c>
      <c r="S1015" s="464" t="s">
        <v>139</v>
      </c>
      <c r="T1015" s="464">
        <v>0</v>
      </c>
      <c r="U1015" s="464">
        <v>0</v>
      </c>
      <c r="V1015" s="464" t="s">
        <v>148</v>
      </c>
    </row>
    <row r="1016" spans="1:22" x14ac:dyDescent="0.2">
      <c r="A1016" s="406" t="s">
        <v>258</v>
      </c>
      <c r="B1016" s="406" t="s">
        <v>259</v>
      </c>
      <c r="C1016" s="406" t="s">
        <v>123</v>
      </c>
      <c r="D1016" s="406" t="s">
        <v>304</v>
      </c>
      <c r="E1016" s="406" t="s">
        <v>391</v>
      </c>
      <c r="F1016" s="406">
        <v>3</v>
      </c>
      <c r="G1016" s="406" t="s">
        <v>230</v>
      </c>
      <c r="H1016" s="406" t="s">
        <v>147</v>
      </c>
      <c r="I1016" s="406" t="s">
        <v>246</v>
      </c>
      <c r="J1016" s="406" t="s">
        <v>314</v>
      </c>
      <c r="K1016" s="406"/>
      <c r="L1016" s="406"/>
      <c r="M1016" s="406"/>
      <c r="N1016" s="406"/>
      <c r="O1016" s="406">
        <v>0</v>
      </c>
      <c r="P1016" s="406">
        <v>0.2</v>
      </c>
      <c r="Q1016" s="463">
        <v>3</v>
      </c>
      <c r="R1016" s="464" t="s">
        <v>147</v>
      </c>
      <c r="S1016" s="464" t="s">
        <v>140</v>
      </c>
      <c r="T1016" s="464">
        <v>0</v>
      </c>
      <c r="U1016" s="464">
        <v>0.2</v>
      </c>
      <c r="V1016" s="464" t="s">
        <v>148</v>
      </c>
    </row>
    <row r="1017" spans="1:22" x14ac:dyDescent="0.2">
      <c r="A1017" s="406" t="s">
        <v>258</v>
      </c>
      <c r="B1017" s="406" t="s">
        <v>259</v>
      </c>
      <c r="C1017" s="406" t="s">
        <v>123</v>
      </c>
      <c r="D1017" s="406" t="s">
        <v>304</v>
      </c>
      <c r="E1017" s="406" t="s">
        <v>391</v>
      </c>
      <c r="F1017" s="406">
        <v>3</v>
      </c>
      <c r="G1017" s="406" t="s">
        <v>230</v>
      </c>
      <c r="H1017" s="406" t="s">
        <v>147</v>
      </c>
      <c r="I1017" s="406" t="s">
        <v>246</v>
      </c>
      <c r="J1017" s="406" t="s">
        <v>307</v>
      </c>
      <c r="K1017" s="406"/>
      <c r="L1017" s="406"/>
      <c r="M1017" s="406"/>
      <c r="N1017" s="406"/>
      <c r="O1017" s="406">
        <v>0</v>
      </c>
      <c r="P1017" s="406">
        <v>0</v>
      </c>
      <c r="Q1017" s="463">
        <v>3</v>
      </c>
      <c r="R1017" s="464" t="s">
        <v>147</v>
      </c>
      <c r="S1017" s="464" t="s">
        <v>141</v>
      </c>
      <c r="T1017" s="464">
        <v>0</v>
      </c>
      <c r="U1017" s="464">
        <v>0</v>
      </c>
      <c r="V1017" s="464" t="s">
        <v>148</v>
      </c>
    </row>
    <row r="1018" spans="1:22" x14ac:dyDescent="0.2">
      <c r="A1018" s="406" t="s">
        <v>258</v>
      </c>
      <c r="B1018" s="406" t="s">
        <v>259</v>
      </c>
      <c r="C1018" s="406" t="s">
        <v>123</v>
      </c>
      <c r="D1018" s="406" t="s">
        <v>73</v>
      </c>
      <c r="E1018" s="406" t="s">
        <v>391</v>
      </c>
      <c r="F1018" s="406">
        <v>4</v>
      </c>
      <c r="G1018" s="406" t="s">
        <v>230</v>
      </c>
      <c r="H1018" s="406" t="s">
        <v>149</v>
      </c>
      <c r="I1018" s="406" t="s">
        <v>246</v>
      </c>
      <c r="J1018" s="406" t="s">
        <v>314</v>
      </c>
      <c r="K1018" s="406"/>
      <c r="L1018" s="406"/>
      <c r="M1018" s="406"/>
      <c r="N1018" s="406"/>
      <c r="O1018" s="406">
        <v>0</v>
      </c>
      <c r="P1018" s="406">
        <v>0.45</v>
      </c>
      <c r="Q1018" s="463">
        <v>4</v>
      </c>
      <c r="R1018" s="464" t="s">
        <v>149</v>
      </c>
      <c r="S1018" s="464" t="s">
        <v>132</v>
      </c>
      <c r="T1018" s="464">
        <v>0</v>
      </c>
      <c r="U1018" s="464">
        <v>0.45</v>
      </c>
      <c r="V1018" s="464" t="s">
        <v>150</v>
      </c>
    </row>
    <row r="1019" spans="1:22" x14ac:dyDescent="0.2">
      <c r="A1019" s="406" t="s">
        <v>258</v>
      </c>
      <c r="B1019" s="406" t="s">
        <v>259</v>
      </c>
      <c r="C1019" s="406" t="s">
        <v>123</v>
      </c>
      <c r="D1019" s="406" t="s">
        <v>73</v>
      </c>
      <c r="E1019" s="406" t="s">
        <v>391</v>
      </c>
      <c r="F1019" s="406">
        <v>4</v>
      </c>
      <c r="G1019" s="406" t="s">
        <v>230</v>
      </c>
      <c r="H1019" s="406" t="s">
        <v>149</v>
      </c>
      <c r="I1019" s="406" t="s">
        <v>246</v>
      </c>
      <c r="J1019" s="406" t="s">
        <v>307</v>
      </c>
      <c r="K1019" s="406"/>
      <c r="L1019" s="406"/>
      <c r="M1019" s="406"/>
      <c r="N1019" s="406"/>
      <c r="O1019" s="406">
        <v>0</v>
      </c>
      <c r="P1019" s="406">
        <v>0</v>
      </c>
      <c r="Q1019" s="463">
        <v>4</v>
      </c>
      <c r="R1019" s="464" t="s">
        <v>149</v>
      </c>
      <c r="S1019" s="464" t="s">
        <v>133</v>
      </c>
      <c r="T1019" s="464">
        <v>0</v>
      </c>
      <c r="U1019" s="464">
        <v>0</v>
      </c>
      <c r="V1019" s="464" t="s">
        <v>150</v>
      </c>
    </row>
    <row r="1020" spans="1:22" x14ac:dyDescent="0.2">
      <c r="A1020" s="406" t="s">
        <v>258</v>
      </c>
      <c r="B1020" s="406" t="s">
        <v>259</v>
      </c>
      <c r="C1020" s="406" t="s">
        <v>123</v>
      </c>
      <c r="D1020" s="406" t="s">
        <v>301</v>
      </c>
      <c r="E1020" s="406" t="s">
        <v>391</v>
      </c>
      <c r="F1020" s="406">
        <v>4</v>
      </c>
      <c r="G1020" s="406" t="s">
        <v>230</v>
      </c>
      <c r="H1020" s="406" t="s">
        <v>149</v>
      </c>
      <c r="I1020" s="406" t="s">
        <v>246</v>
      </c>
      <c r="J1020" s="406" t="s">
        <v>314</v>
      </c>
      <c r="K1020" s="406"/>
      <c r="L1020" s="406"/>
      <c r="M1020" s="406"/>
      <c r="N1020" s="406"/>
      <c r="O1020" s="406">
        <v>0</v>
      </c>
      <c r="P1020" s="406">
        <v>0.25</v>
      </c>
      <c r="Q1020" s="463">
        <v>4</v>
      </c>
      <c r="R1020" s="464" t="s">
        <v>149</v>
      </c>
      <c r="S1020" s="464" t="s">
        <v>134</v>
      </c>
      <c r="T1020" s="464">
        <v>0</v>
      </c>
      <c r="U1020" s="464">
        <v>0.25</v>
      </c>
      <c r="V1020" s="464" t="s">
        <v>150</v>
      </c>
    </row>
    <row r="1021" spans="1:22" x14ac:dyDescent="0.2">
      <c r="A1021" s="406" t="s">
        <v>258</v>
      </c>
      <c r="B1021" s="406" t="s">
        <v>259</v>
      </c>
      <c r="C1021" s="406" t="s">
        <v>123</v>
      </c>
      <c r="D1021" s="406" t="s">
        <v>301</v>
      </c>
      <c r="E1021" s="406" t="s">
        <v>391</v>
      </c>
      <c r="F1021" s="406">
        <v>4</v>
      </c>
      <c r="G1021" s="406" t="s">
        <v>230</v>
      </c>
      <c r="H1021" s="406" t="s">
        <v>149</v>
      </c>
      <c r="I1021" s="406" t="s">
        <v>246</v>
      </c>
      <c r="J1021" s="406" t="s">
        <v>307</v>
      </c>
      <c r="K1021" s="406"/>
      <c r="L1021" s="406"/>
      <c r="M1021" s="406"/>
      <c r="N1021" s="406"/>
      <c r="O1021" s="406">
        <v>0</v>
      </c>
      <c r="P1021" s="406">
        <v>0</v>
      </c>
      <c r="Q1021" s="463">
        <v>4</v>
      </c>
      <c r="R1021" s="464" t="s">
        <v>149</v>
      </c>
      <c r="S1021" s="464" t="s">
        <v>135</v>
      </c>
      <c r="T1021" s="464">
        <v>0</v>
      </c>
      <c r="U1021" s="464">
        <v>0</v>
      </c>
      <c r="V1021" s="464" t="s">
        <v>150</v>
      </c>
    </row>
    <row r="1022" spans="1:22" x14ac:dyDescent="0.2">
      <c r="A1022" s="406" t="s">
        <v>258</v>
      </c>
      <c r="B1022" s="406" t="s">
        <v>259</v>
      </c>
      <c r="C1022" s="406" t="s">
        <v>123</v>
      </c>
      <c r="D1022" s="406" t="s">
        <v>302</v>
      </c>
      <c r="E1022" s="406" t="s">
        <v>391</v>
      </c>
      <c r="F1022" s="406">
        <v>4</v>
      </c>
      <c r="G1022" s="406" t="s">
        <v>230</v>
      </c>
      <c r="H1022" s="406" t="s">
        <v>149</v>
      </c>
      <c r="I1022" s="406" t="s">
        <v>246</v>
      </c>
      <c r="J1022" s="406" t="s">
        <v>314</v>
      </c>
      <c r="K1022" s="406"/>
      <c r="L1022" s="406"/>
      <c r="M1022" s="406"/>
      <c r="N1022" s="406"/>
      <c r="O1022" s="406">
        <v>0</v>
      </c>
      <c r="P1022" s="406">
        <v>0.25</v>
      </c>
      <c r="Q1022" s="463">
        <v>4</v>
      </c>
      <c r="R1022" s="464" t="s">
        <v>149</v>
      </c>
      <c r="S1022" s="464" t="s">
        <v>136</v>
      </c>
      <c r="T1022" s="464">
        <v>0</v>
      </c>
      <c r="U1022" s="464">
        <v>0.25</v>
      </c>
      <c r="V1022" s="464" t="s">
        <v>150</v>
      </c>
    </row>
    <row r="1023" spans="1:22" x14ac:dyDescent="0.2">
      <c r="A1023" s="406" t="s">
        <v>258</v>
      </c>
      <c r="B1023" s="406" t="s">
        <v>259</v>
      </c>
      <c r="C1023" s="406" t="s">
        <v>123</v>
      </c>
      <c r="D1023" s="406" t="s">
        <v>302</v>
      </c>
      <c r="E1023" s="406" t="s">
        <v>391</v>
      </c>
      <c r="F1023" s="406">
        <v>4</v>
      </c>
      <c r="G1023" s="406" t="s">
        <v>230</v>
      </c>
      <c r="H1023" s="406" t="s">
        <v>149</v>
      </c>
      <c r="I1023" s="406" t="s">
        <v>246</v>
      </c>
      <c r="J1023" s="406" t="s">
        <v>307</v>
      </c>
      <c r="K1023" s="406"/>
      <c r="L1023" s="406"/>
      <c r="M1023" s="406"/>
      <c r="N1023" s="406"/>
      <c r="O1023" s="406">
        <v>0</v>
      </c>
      <c r="P1023" s="406">
        <v>0</v>
      </c>
      <c r="Q1023" s="463">
        <v>4</v>
      </c>
      <c r="R1023" s="464" t="s">
        <v>149</v>
      </c>
      <c r="S1023" s="464" t="s">
        <v>137</v>
      </c>
      <c r="T1023" s="464">
        <v>0</v>
      </c>
      <c r="U1023" s="464">
        <v>0</v>
      </c>
      <c r="V1023" s="464" t="s">
        <v>150</v>
      </c>
    </row>
    <row r="1024" spans="1:22" x14ac:dyDescent="0.2">
      <c r="A1024" s="406" t="s">
        <v>258</v>
      </c>
      <c r="B1024" s="406" t="s">
        <v>259</v>
      </c>
      <c r="C1024" s="406" t="s">
        <v>123</v>
      </c>
      <c r="D1024" s="406" t="s">
        <v>303</v>
      </c>
      <c r="E1024" s="406" t="s">
        <v>391</v>
      </c>
      <c r="F1024" s="406">
        <v>4</v>
      </c>
      <c r="G1024" s="406" t="s">
        <v>230</v>
      </c>
      <c r="H1024" s="406" t="s">
        <v>149</v>
      </c>
      <c r="I1024" s="406" t="s">
        <v>246</v>
      </c>
      <c r="J1024" s="406" t="s">
        <v>314</v>
      </c>
      <c r="K1024" s="406"/>
      <c r="L1024" s="406"/>
      <c r="M1024" s="406"/>
      <c r="N1024" s="406"/>
      <c r="O1024" s="406">
        <v>0</v>
      </c>
      <c r="P1024" s="406">
        <v>0.25</v>
      </c>
      <c r="Q1024" s="463">
        <v>4</v>
      </c>
      <c r="R1024" s="464" t="s">
        <v>149</v>
      </c>
      <c r="S1024" s="464" t="s">
        <v>138</v>
      </c>
      <c r="T1024" s="464">
        <v>0</v>
      </c>
      <c r="U1024" s="464">
        <v>0.25</v>
      </c>
      <c r="V1024" s="464" t="s">
        <v>150</v>
      </c>
    </row>
    <row r="1025" spans="1:22" x14ac:dyDescent="0.2">
      <c r="A1025" s="406" t="s">
        <v>258</v>
      </c>
      <c r="B1025" s="406" t="s">
        <v>259</v>
      </c>
      <c r="C1025" s="406" t="s">
        <v>123</v>
      </c>
      <c r="D1025" s="406" t="s">
        <v>303</v>
      </c>
      <c r="E1025" s="406" t="s">
        <v>391</v>
      </c>
      <c r="F1025" s="406">
        <v>4</v>
      </c>
      <c r="G1025" s="406" t="s">
        <v>230</v>
      </c>
      <c r="H1025" s="406" t="s">
        <v>149</v>
      </c>
      <c r="I1025" s="406" t="s">
        <v>246</v>
      </c>
      <c r="J1025" s="406" t="s">
        <v>307</v>
      </c>
      <c r="K1025" s="406"/>
      <c r="L1025" s="406"/>
      <c r="M1025" s="406"/>
      <c r="N1025" s="406"/>
      <c r="O1025" s="406">
        <v>0</v>
      </c>
      <c r="P1025" s="406">
        <v>0</v>
      </c>
      <c r="Q1025" s="463">
        <v>4</v>
      </c>
      <c r="R1025" s="464" t="s">
        <v>149</v>
      </c>
      <c r="S1025" s="464" t="s">
        <v>139</v>
      </c>
      <c r="T1025" s="464">
        <v>0</v>
      </c>
      <c r="U1025" s="464">
        <v>0</v>
      </c>
      <c r="V1025" s="464" t="s">
        <v>150</v>
      </c>
    </row>
    <row r="1026" spans="1:22" x14ac:dyDescent="0.2">
      <c r="A1026" s="406" t="s">
        <v>258</v>
      </c>
      <c r="B1026" s="406" t="s">
        <v>259</v>
      </c>
      <c r="C1026" s="406" t="s">
        <v>123</v>
      </c>
      <c r="D1026" s="406" t="s">
        <v>304</v>
      </c>
      <c r="E1026" s="406" t="s">
        <v>391</v>
      </c>
      <c r="F1026" s="406">
        <v>4</v>
      </c>
      <c r="G1026" s="406" t="s">
        <v>230</v>
      </c>
      <c r="H1026" s="406" t="s">
        <v>149</v>
      </c>
      <c r="I1026" s="406" t="s">
        <v>246</v>
      </c>
      <c r="J1026" s="406" t="s">
        <v>314</v>
      </c>
      <c r="K1026" s="406"/>
      <c r="L1026" s="406"/>
      <c r="M1026" s="406"/>
      <c r="N1026" s="406"/>
      <c r="O1026" s="406">
        <v>0</v>
      </c>
      <c r="P1026" s="406">
        <v>0.25</v>
      </c>
      <c r="Q1026" s="463">
        <v>4</v>
      </c>
      <c r="R1026" s="464" t="s">
        <v>149</v>
      </c>
      <c r="S1026" s="464" t="s">
        <v>140</v>
      </c>
      <c r="T1026" s="464">
        <v>0</v>
      </c>
      <c r="U1026" s="464">
        <v>0.25</v>
      </c>
      <c r="V1026" s="464" t="s">
        <v>150</v>
      </c>
    </row>
    <row r="1027" spans="1:22" x14ac:dyDescent="0.2">
      <c r="A1027" s="406" t="s">
        <v>258</v>
      </c>
      <c r="B1027" s="406" t="s">
        <v>259</v>
      </c>
      <c r="C1027" s="406" t="s">
        <v>123</v>
      </c>
      <c r="D1027" s="406" t="s">
        <v>304</v>
      </c>
      <c r="E1027" s="406" t="s">
        <v>391</v>
      </c>
      <c r="F1027" s="406">
        <v>4</v>
      </c>
      <c r="G1027" s="406" t="s">
        <v>230</v>
      </c>
      <c r="H1027" s="406" t="s">
        <v>149</v>
      </c>
      <c r="I1027" s="406" t="s">
        <v>246</v>
      </c>
      <c r="J1027" s="406" t="s">
        <v>307</v>
      </c>
      <c r="K1027" s="406"/>
      <c r="L1027" s="406"/>
      <c r="M1027" s="406"/>
      <c r="N1027" s="406"/>
      <c r="O1027" s="406">
        <v>0</v>
      </c>
      <c r="P1027" s="406">
        <v>0</v>
      </c>
      <c r="Q1027" s="463">
        <v>4</v>
      </c>
      <c r="R1027" s="464" t="s">
        <v>149</v>
      </c>
      <c r="S1027" s="464" t="s">
        <v>141</v>
      </c>
      <c r="T1027" s="464">
        <v>0</v>
      </c>
      <c r="U1027" s="464">
        <v>0</v>
      </c>
      <c r="V1027" s="464" t="s">
        <v>150</v>
      </c>
    </row>
    <row r="1028" spans="1:22" x14ac:dyDescent="0.2">
      <c r="A1028" s="406" t="s">
        <v>258</v>
      </c>
      <c r="B1028" s="406" t="s">
        <v>259</v>
      </c>
      <c r="C1028" s="406" t="s">
        <v>123</v>
      </c>
      <c r="D1028" s="406" t="s">
        <v>73</v>
      </c>
      <c r="E1028" s="406" t="s">
        <v>391</v>
      </c>
      <c r="F1028" s="406">
        <v>5</v>
      </c>
      <c r="G1028" s="406" t="s">
        <v>230</v>
      </c>
      <c r="H1028" s="406" t="s">
        <v>151</v>
      </c>
      <c r="I1028" s="406" t="s">
        <v>246</v>
      </c>
      <c r="J1028" s="406" t="s">
        <v>314</v>
      </c>
      <c r="K1028" s="406"/>
      <c r="L1028" s="406"/>
      <c r="M1028" s="406"/>
      <c r="N1028" s="406"/>
      <c r="O1028" s="406">
        <v>0</v>
      </c>
      <c r="P1028" s="406">
        <v>0.2</v>
      </c>
      <c r="Q1028" s="463">
        <v>5</v>
      </c>
      <c r="R1028" s="464" t="s">
        <v>151</v>
      </c>
      <c r="S1028" s="464" t="s">
        <v>132</v>
      </c>
      <c r="T1028" s="464">
        <v>0</v>
      </c>
      <c r="U1028" s="464">
        <v>0.2</v>
      </c>
      <c r="V1028" s="464" t="s">
        <v>152</v>
      </c>
    </row>
    <row r="1029" spans="1:22" x14ac:dyDescent="0.2">
      <c r="A1029" s="406" t="s">
        <v>258</v>
      </c>
      <c r="B1029" s="406" t="s">
        <v>259</v>
      </c>
      <c r="C1029" s="406" t="s">
        <v>123</v>
      </c>
      <c r="D1029" s="406" t="s">
        <v>73</v>
      </c>
      <c r="E1029" s="406" t="s">
        <v>391</v>
      </c>
      <c r="F1029" s="406">
        <v>5</v>
      </c>
      <c r="G1029" s="406" t="s">
        <v>230</v>
      </c>
      <c r="H1029" s="406" t="s">
        <v>151</v>
      </c>
      <c r="I1029" s="406" t="s">
        <v>246</v>
      </c>
      <c r="J1029" s="406" t="s">
        <v>307</v>
      </c>
      <c r="K1029" s="406"/>
      <c r="L1029" s="406"/>
      <c r="M1029" s="406"/>
      <c r="N1029" s="406"/>
      <c r="O1029" s="406">
        <v>0</v>
      </c>
      <c r="P1029" s="406">
        <v>0</v>
      </c>
      <c r="Q1029" s="463">
        <v>5</v>
      </c>
      <c r="R1029" s="464" t="s">
        <v>151</v>
      </c>
      <c r="S1029" s="464" t="s">
        <v>133</v>
      </c>
      <c r="T1029" s="464">
        <v>0</v>
      </c>
      <c r="U1029" s="464">
        <v>0</v>
      </c>
      <c r="V1029" s="464" t="s">
        <v>152</v>
      </c>
    </row>
    <row r="1030" spans="1:22" x14ac:dyDescent="0.2">
      <c r="A1030" s="406" t="s">
        <v>258</v>
      </c>
      <c r="B1030" s="406" t="s">
        <v>259</v>
      </c>
      <c r="C1030" s="406" t="s">
        <v>123</v>
      </c>
      <c r="D1030" s="406" t="s">
        <v>301</v>
      </c>
      <c r="E1030" s="406" t="s">
        <v>391</v>
      </c>
      <c r="F1030" s="406">
        <v>5</v>
      </c>
      <c r="G1030" s="406" t="s">
        <v>230</v>
      </c>
      <c r="H1030" s="406" t="s">
        <v>151</v>
      </c>
      <c r="I1030" s="406" t="s">
        <v>246</v>
      </c>
      <c r="J1030" s="406" t="s">
        <v>314</v>
      </c>
      <c r="K1030" s="406"/>
      <c r="L1030" s="406"/>
      <c r="M1030" s="406"/>
      <c r="N1030" s="406"/>
      <c r="O1030" s="406">
        <v>0</v>
      </c>
      <c r="P1030" s="406">
        <v>0</v>
      </c>
      <c r="Q1030" s="463">
        <v>5</v>
      </c>
      <c r="R1030" s="464" t="s">
        <v>151</v>
      </c>
      <c r="S1030" s="464" t="s">
        <v>134</v>
      </c>
      <c r="T1030" s="464">
        <v>0</v>
      </c>
      <c r="U1030" s="464">
        <v>0</v>
      </c>
      <c r="V1030" s="464" t="s">
        <v>152</v>
      </c>
    </row>
    <row r="1031" spans="1:22" x14ac:dyDescent="0.2">
      <c r="A1031" s="406" t="s">
        <v>258</v>
      </c>
      <c r="B1031" s="406" t="s">
        <v>259</v>
      </c>
      <c r="C1031" s="406" t="s">
        <v>123</v>
      </c>
      <c r="D1031" s="406" t="s">
        <v>301</v>
      </c>
      <c r="E1031" s="406" t="s">
        <v>391</v>
      </c>
      <c r="F1031" s="406">
        <v>5</v>
      </c>
      <c r="G1031" s="406" t="s">
        <v>230</v>
      </c>
      <c r="H1031" s="406" t="s">
        <v>151</v>
      </c>
      <c r="I1031" s="406" t="s">
        <v>246</v>
      </c>
      <c r="J1031" s="406" t="s">
        <v>307</v>
      </c>
      <c r="K1031" s="406"/>
      <c r="L1031" s="406"/>
      <c r="M1031" s="406"/>
      <c r="N1031" s="406"/>
      <c r="O1031" s="406">
        <v>0</v>
      </c>
      <c r="P1031" s="406">
        <v>0</v>
      </c>
      <c r="Q1031" s="463">
        <v>5</v>
      </c>
      <c r="R1031" s="464" t="s">
        <v>151</v>
      </c>
      <c r="S1031" s="464" t="s">
        <v>135</v>
      </c>
      <c r="T1031" s="464">
        <v>0</v>
      </c>
      <c r="U1031" s="464">
        <v>0</v>
      </c>
      <c r="V1031" s="464" t="s">
        <v>152</v>
      </c>
    </row>
    <row r="1032" spans="1:22" x14ac:dyDescent="0.2">
      <c r="A1032" s="406" t="s">
        <v>258</v>
      </c>
      <c r="B1032" s="406" t="s">
        <v>259</v>
      </c>
      <c r="C1032" s="406" t="s">
        <v>123</v>
      </c>
      <c r="D1032" s="406" t="s">
        <v>302</v>
      </c>
      <c r="E1032" s="406" t="s">
        <v>391</v>
      </c>
      <c r="F1032" s="406">
        <v>5</v>
      </c>
      <c r="G1032" s="406" t="s">
        <v>230</v>
      </c>
      <c r="H1032" s="406" t="s">
        <v>151</v>
      </c>
      <c r="I1032" s="406" t="s">
        <v>246</v>
      </c>
      <c r="J1032" s="406" t="s">
        <v>314</v>
      </c>
      <c r="K1032" s="406"/>
      <c r="L1032" s="406"/>
      <c r="M1032" s="406"/>
      <c r="N1032" s="406"/>
      <c r="O1032" s="406">
        <v>0</v>
      </c>
      <c r="P1032" s="406">
        <v>0</v>
      </c>
      <c r="Q1032" s="463">
        <v>5</v>
      </c>
      <c r="R1032" s="464" t="s">
        <v>151</v>
      </c>
      <c r="S1032" s="464" t="s">
        <v>136</v>
      </c>
      <c r="T1032" s="464">
        <v>0</v>
      </c>
      <c r="U1032" s="464">
        <v>0</v>
      </c>
      <c r="V1032" s="464" t="s">
        <v>152</v>
      </c>
    </row>
    <row r="1033" spans="1:22" x14ac:dyDescent="0.2">
      <c r="A1033" s="406" t="s">
        <v>258</v>
      </c>
      <c r="B1033" s="406" t="s">
        <v>259</v>
      </c>
      <c r="C1033" s="406" t="s">
        <v>123</v>
      </c>
      <c r="D1033" s="406" t="s">
        <v>302</v>
      </c>
      <c r="E1033" s="406" t="s">
        <v>391</v>
      </c>
      <c r="F1033" s="406">
        <v>5</v>
      </c>
      <c r="G1033" s="406" t="s">
        <v>230</v>
      </c>
      <c r="H1033" s="406" t="s">
        <v>151</v>
      </c>
      <c r="I1033" s="406" t="s">
        <v>246</v>
      </c>
      <c r="J1033" s="406" t="s">
        <v>307</v>
      </c>
      <c r="K1033" s="406"/>
      <c r="L1033" s="406"/>
      <c r="M1033" s="406"/>
      <c r="N1033" s="406"/>
      <c r="O1033" s="406">
        <v>0</v>
      </c>
      <c r="P1033" s="406">
        <v>0</v>
      </c>
      <c r="Q1033" s="463">
        <v>5</v>
      </c>
      <c r="R1033" s="464" t="s">
        <v>151</v>
      </c>
      <c r="S1033" s="464" t="s">
        <v>137</v>
      </c>
      <c r="T1033" s="464">
        <v>0</v>
      </c>
      <c r="U1033" s="464">
        <v>0</v>
      </c>
      <c r="V1033" s="464" t="s">
        <v>152</v>
      </c>
    </row>
    <row r="1034" spans="1:22" x14ac:dyDescent="0.2">
      <c r="A1034" s="406" t="s">
        <v>258</v>
      </c>
      <c r="B1034" s="406" t="s">
        <v>259</v>
      </c>
      <c r="C1034" s="406" t="s">
        <v>123</v>
      </c>
      <c r="D1034" s="406" t="s">
        <v>303</v>
      </c>
      <c r="E1034" s="406" t="s">
        <v>391</v>
      </c>
      <c r="F1034" s="406">
        <v>5</v>
      </c>
      <c r="G1034" s="406" t="s">
        <v>230</v>
      </c>
      <c r="H1034" s="406" t="s">
        <v>151</v>
      </c>
      <c r="I1034" s="406" t="s">
        <v>246</v>
      </c>
      <c r="J1034" s="406" t="s">
        <v>314</v>
      </c>
      <c r="K1034" s="406"/>
      <c r="L1034" s="406"/>
      <c r="M1034" s="406"/>
      <c r="N1034" s="406"/>
      <c r="O1034" s="406">
        <v>0</v>
      </c>
      <c r="P1034" s="406">
        <v>0</v>
      </c>
      <c r="Q1034" s="463">
        <v>5</v>
      </c>
      <c r="R1034" s="464" t="s">
        <v>151</v>
      </c>
      <c r="S1034" s="464" t="s">
        <v>138</v>
      </c>
      <c r="T1034" s="464">
        <v>0</v>
      </c>
      <c r="U1034" s="464">
        <v>0</v>
      </c>
      <c r="V1034" s="464" t="s">
        <v>152</v>
      </c>
    </row>
    <row r="1035" spans="1:22" x14ac:dyDescent="0.2">
      <c r="A1035" s="406" t="s">
        <v>258</v>
      </c>
      <c r="B1035" s="406" t="s">
        <v>259</v>
      </c>
      <c r="C1035" s="406" t="s">
        <v>123</v>
      </c>
      <c r="D1035" s="406" t="s">
        <v>303</v>
      </c>
      <c r="E1035" s="406" t="s">
        <v>391</v>
      </c>
      <c r="F1035" s="406">
        <v>5</v>
      </c>
      <c r="G1035" s="406" t="s">
        <v>230</v>
      </c>
      <c r="H1035" s="406" t="s">
        <v>151</v>
      </c>
      <c r="I1035" s="406" t="s">
        <v>246</v>
      </c>
      <c r="J1035" s="406" t="s">
        <v>307</v>
      </c>
      <c r="K1035" s="406"/>
      <c r="L1035" s="406"/>
      <c r="M1035" s="406"/>
      <c r="N1035" s="406"/>
      <c r="O1035" s="406">
        <v>0</v>
      </c>
      <c r="P1035" s="406">
        <v>0</v>
      </c>
      <c r="Q1035" s="463">
        <v>5</v>
      </c>
      <c r="R1035" s="464" t="s">
        <v>151</v>
      </c>
      <c r="S1035" s="464" t="s">
        <v>139</v>
      </c>
      <c r="T1035" s="464">
        <v>0</v>
      </c>
      <c r="U1035" s="464">
        <v>0</v>
      </c>
      <c r="V1035" s="464" t="s">
        <v>152</v>
      </c>
    </row>
    <row r="1036" spans="1:22" x14ac:dyDescent="0.2">
      <c r="A1036" s="406" t="s">
        <v>258</v>
      </c>
      <c r="B1036" s="406" t="s">
        <v>259</v>
      </c>
      <c r="C1036" s="406" t="s">
        <v>123</v>
      </c>
      <c r="D1036" s="406" t="s">
        <v>304</v>
      </c>
      <c r="E1036" s="406" t="s">
        <v>391</v>
      </c>
      <c r="F1036" s="406">
        <v>5</v>
      </c>
      <c r="G1036" s="406" t="s">
        <v>230</v>
      </c>
      <c r="H1036" s="406" t="s">
        <v>151</v>
      </c>
      <c r="I1036" s="406" t="s">
        <v>246</v>
      </c>
      <c r="J1036" s="406" t="s">
        <v>314</v>
      </c>
      <c r="K1036" s="406"/>
      <c r="L1036" s="406"/>
      <c r="M1036" s="406"/>
      <c r="N1036" s="406"/>
      <c r="O1036" s="406">
        <v>0</v>
      </c>
      <c r="P1036" s="406">
        <v>0</v>
      </c>
      <c r="Q1036" s="463">
        <v>5</v>
      </c>
      <c r="R1036" s="464" t="s">
        <v>151</v>
      </c>
      <c r="S1036" s="464" t="s">
        <v>140</v>
      </c>
      <c r="T1036" s="464">
        <v>0</v>
      </c>
      <c r="U1036" s="464">
        <v>0</v>
      </c>
      <c r="V1036" s="464" t="s">
        <v>152</v>
      </c>
    </row>
    <row r="1037" spans="1:22" x14ac:dyDescent="0.2">
      <c r="A1037" s="406" t="s">
        <v>258</v>
      </c>
      <c r="B1037" s="406" t="s">
        <v>259</v>
      </c>
      <c r="C1037" s="406" t="s">
        <v>123</v>
      </c>
      <c r="D1037" s="406" t="s">
        <v>304</v>
      </c>
      <c r="E1037" s="406" t="s">
        <v>391</v>
      </c>
      <c r="F1037" s="406">
        <v>5</v>
      </c>
      <c r="G1037" s="406" t="s">
        <v>230</v>
      </c>
      <c r="H1037" s="406" t="s">
        <v>151</v>
      </c>
      <c r="I1037" s="406" t="s">
        <v>246</v>
      </c>
      <c r="J1037" s="406" t="s">
        <v>307</v>
      </c>
      <c r="K1037" s="406"/>
      <c r="L1037" s="406"/>
      <c r="M1037" s="406"/>
      <c r="N1037" s="406"/>
      <c r="O1037" s="406">
        <v>0</v>
      </c>
      <c r="P1037" s="406">
        <v>0</v>
      </c>
      <c r="Q1037" s="463">
        <v>5</v>
      </c>
      <c r="R1037" s="464" t="s">
        <v>151</v>
      </c>
      <c r="S1037" s="464" t="s">
        <v>141</v>
      </c>
      <c r="T1037" s="464">
        <v>0</v>
      </c>
      <c r="U1037" s="464">
        <v>0</v>
      </c>
      <c r="V1037" s="464" t="s">
        <v>152</v>
      </c>
    </row>
    <row r="1038" spans="1:22" x14ac:dyDescent="0.2">
      <c r="A1038" s="406" t="s">
        <v>258</v>
      </c>
      <c r="B1038" s="406" t="s">
        <v>259</v>
      </c>
      <c r="C1038" s="406" t="s">
        <v>123</v>
      </c>
      <c r="D1038" s="406" t="s">
        <v>73</v>
      </c>
      <c r="E1038" s="406" t="s">
        <v>391</v>
      </c>
      <c r="F1038" s="406">
        <v>6</v>
      </c>
      <c r="G1038" s="406" t="s">
        <v>230</v>
      </c>
      <c r="H1038" s="406" t="s">
        <v>153</v>
      </c>
      <c r="I1038" s="406" t="s">
        <v>246</v>
      </c>
      <c r="J1038" s="406" t="s">
        <v>314</v>
      </c>
      <c r="K1038" s="406"/>
      <c r="L1038" s="406"/>
      <c r="M1038" s="406"/>
      <c r="N1038" s="406"/>
      <c r="O1038" s="406">
        <v>0</v>
      </c>
      <c r="P1038" s="406">
        <v>0.4</v>
      </c>
      <c r="Q1038" s="463">
        <v>6</v>
      </c>
      <c r="R1038" s="464" t="s">
        <v>153</v>
      </c>
      <c r="S1038" s="464" t="s">
        <v>132</v>
      </c>
      <c r="T1038" s="464">
        <v>0</v>
      </c>
      <c r="U1038" s="464">
        <v>0.4</v>
      </c>
      <c r="V1038" s="464" t="s">
        <v>154</v>
      </c>
    </row>
    <row r="1039" spans="1:22" x14ac:dyDescent="0.2">
      <c r="A1039" s="406" t="s">
        <v>258</v>
      </c>
      <c r="B1039" s="406" t="s">
        <v>259</v>
      </c>
      <c r="C1039" s="406" t="s">
        <v>123</v>
      </c>
      <c r="D1039" s="406" t="s">
        <v>73</v>
      </c>
      <c r="E1039" s="406" t="s">
        <v>391</v>
      </c>
      <c r="F1039" s="406">
        <v>6</v>
      </c>
      <c r="G1039" s="406" t="s">
        <v>230</v>
      </c>
      <c r="H1039" s="406" t="s">
        <v>153</v>
      </c>
      <c r="I1039" s="406" t="s">
        <v>246</v>
      </c>
      <c r="J1039" s="406" t="s">
        <v>307</v>
      </c>
      <c r="K1039" s="406"/>
      <c r="L1039" s="406"/>
      <c r="M1039" s="406"/>
      <c r="N1039" s="406"/>
      <c r="O1039" s="406">
        <v>0</v>
      </c>
      <c r="P1039" s="406">
        <v>0</v>
      </c>
      <c r="Q1039" s="463">
        <v>6</v>
      </c>
      <c r="R1039" s="464" t="s">
        <v>153</v>
      </c>
      <c r="S1039" s="464" t="s">
        <v>133</v>
      </c>
      <c r="T1039" s="464">
        <v>0</v>
      </c>
      <c r="U1039" s="464">
        <v>0</v>
      </c>
      <c r="V1039" s="464" t="s">
        <v>154</v>
      </c>
    </row>
    <row r="1040" spans="1:22" x14ac:dyDescent="0.2">
      <c r="A1040" s="406" t="s">
        <v>258</v>
      </c>
      <c r="B1040" s="406" t="s">
        <v>259</v>
      </c>
      <c r="C1040" s="406" t="s">
        <v>123</v>
      </c>
      <c r="D1040" s="406" t="s">
        <v>301</v>
      </c>
      <c r="E1040" s="406" t="s">
        <v>391</v>
      </c>
      <c r="F1040" s="406">
        <v>6</v>
      </c>
      <c r="G1040" s="406" t="s">
        <v>230</v>
      </c>
      <c r="H1040" s="406" t="s">
        <v>153</v>
      </c>
      <c r="I1040" s="406" t="s">
        <v>246</v>
      </c>
      <c r="J1040" s="406" t="s">
        <v>314</v>
      </c>
      <c r="K1040" s="406"/>
      <c r="L1040" s="406"/>
      <c r="M1040" s="406"/>
      <c r="N1040" s="406"/>
      <c r="O1040" s="406">
        <v>0</v>
      </c>
      <c r="P1040" s="406">
        <v>0</v>
      </c>
      <c r="Q1040" s="463">
        <v>6</v>
      </c>
      <c r="R1040" s="464" t="s">
        <v>153</v>
      </c>
      <c r="S1040" s="464" t="s">
        <v>134</v>
      </c>
      <c r="T1040" s="464">
        <v>0</v>
      </c>
      <c r="U1040" s="464">
        <v>0</v>
      </c>
      <c r="V1040" s="464" t="s">
        <v>154</v>
      </c>
    </row>
    <row r="1041" spans="1:22" x14ac:dyDescent="0.2">
      <c r="A1041" s="406" t="s">
        <v>258</v>
      </c>
      <c r="B1041" s="406" t="s">
        <v>259</v>
      </c>
      <c r="C1041" s="406" t="s">
        <v>123</v>
      </c>
      <c r="D1041" s="406" t="s">
        <v>301</v>
      </c>
      <c r="E1041" s="406" t="s">
        <v>391</v>
      </c>
      <c r="F1041" s="406">
        <v>6</v>
      </c>
      <c r="G1041" s="406" t="s">
        <v>230</v>
      </c>
      <c r="H1041" s="406" t="s">
        <v>153</v>
      </c>
      <c r="I1041" s="406" t="s">
        <v>246</v>
      </c>
      <c r="J1041" s="406" t="s">
        <v>307</v>
      </c>
      <c r="K1041" s="406"/>
      <c r="L1041" s="406"/>
      <c r="M1041" s="406"/>
      <c r="N1041" s="406"/>
      <c r="O1041" s="406">
        <v>0</v>
      </c>
      <c r="P1041" s="406">
        <v>0</v>
      </c>
      <c r="Q1041" s="463">
        <v>6</v>
      </c>
      <c r="R1041" s="464" t="s">
        <v>153</v>
      </c>
      <c r="S1041" s="464" t="s">
        <v>135</v>
      </c>
      <c r="T1041" s="464">
        <v>0</v>
      </c>
      <c r="U1041" s="464">
        <v>0</v>
      </c>
      <c r="V1041" s="464" t="s">
        <v>154</v>
      </c>
    </row>
    <row r="1042" spans="1:22" x14ac:dyDescent="0.2">
      <c r="A1042" s="406" t="s">
        <v>258</v>
      </c>
      <c r="B1042" s="406" t="s">
        <v>259</v>
      </c>
      <c r="C1042" s="406" t="s">
        <v>123</v>
      </c>
      <c r="D1042" s="406" t="s">
        <v>302</v>
      </c>
      <c r="E1042" s="406" t="s">
        <v>391</v>
      </c>
      <c r="F1042" s="406">
        <v>6</v>
      </c>
      <c r="G1042" s="406" t="s">
        <v>230</v>
      </c>
      <c r="H1042" s="406" t="s">
        <v>153</v>
      </c>
      <c r="I1042" s="406" t="s">
        <v>246</v>
      </c>
      <c r="J1042" s="406" t="s">
        <v>314</v>
      </c>
      <c r="K1042" s="406"/>
      <c r="L1042" s="406"/>
      <c r="M1042" s="406"/>
      <c r="N1042" s="406"/>
      <c r="O1042" s="406">
        <v>0</v>
      </c>
      <c r="P1042" s="406">
        <v>0</v>
      </c>
      <c r="Q1042" s="463">
        <v>6</v>
      </c>
      <c r="R1042" s="464" t="s">
        <v>153</v>
      </c>
      <c r="S1042" s="464" t="s">
        <v>136</v>
      </c>
      <c r="T1042" s="464">
        <v>0</v>
      </c>
      <c r="U1042" s="464">
        <v>0</v>
      </c>
      <c r="V1042" s="464" t="s">
        <v>154</v>
      </c>
    </row>
    <row r="1043" spans="1:22" x14ac:dyDescent="0.2">
      <c r="A1043" s="406" t="s">
        <v>258</v>
      </c>
      <c r="B1043" s="406" t="s">
        <v>259</v>
      </c>
      <c r="C1043" s="406" t="s">
        <v>123</v>
      </c>
      <c r="D1043" s="406" t="s">
        <v>302</v>
      </c>
      <c r="E1043" s="406" t="s">
        <v>391</v>
      </c>
      <c r="F1043" s="406">
        <v>6</v>
      </c>
      <c r="G1043" s="406" t="s">
        <v>230</v>
      </c>
      <c r="H1043" s="406" t="s">
        <v>153</v>
      </c>
      <c r="I1043" s="406" t="s">
        <v>246</v>
      </c>
      <c r="J1043" s="406" t="s">
        <v>307</v>
      </c>
      <c r="K1043" s="406"/>
      <c r="L1043" s="406"/>
      <c r="M1043" s="406"/>
      <c r="N1043" s="406"/>
      <c r="O1043" s="406">
        <v>0</v>
      </c>
      <c r="P1043" s="406">
        <v>0</v>
      </c>
      <c r="Q1043" s="463">
        <v>6</v>
      </c>
      <c r="R1043" s="464" t="s">
        <v>153</v>
      </c>
      <c r="S1043" s="464" t="s">
        <v>137</v>
      </c>
      <c r="T1043" s="464">
        <v>0</v>
      </c>
      <c r="U1043" s="464">
        <v>0</v>
      </c>
      <c r="V1043" s="464" t="s">
        <v>154</v>
      </c>
    </row>
    <row r="1044" spans="1:22" x14ac:dyDescent="0.2">
      <c r="A1044" s="406" t="s">
        <v>258</v>
      </c>
      <c r="B1044" s="406" t="s">
        <v>259</v>
      </c>
      <c r="C1044" s="406" t="s">
        <v>123</v>
      </c>
      <c r="D1044" s="406" t="s">
        <v>303</v>
      </c>
      <c r="E1044" s="406" t="s">
        <v>391</v>
      </c>
      <c r="F1044" s="406">
        <v>6</v>
      </c>
      <c r="G1044" s="406" t="s">
        <v>230</v>
      </c>
      <c r="H1044" s="406" t="s">
        <v>153</v>
      </c>
      <c r="I1044" s="406" t="s">
        <v>246</v>
      </c>
      <c r="J1044" s="406" t="s">
        <v>314</v>
      </c>
      <c r="K1044" s="406"/>
      <c r="L1044" s="406"/>
      <c r="M1044" s="406"/>
      <c r="N1044" s="406"/>
      <c r="O1044" s="406">
        <v>0</v>
      </c>
      <c r="P1044" s="406">
        <v>0</v>
      </c>
      <c r="Q1044" s="463">
        <v>6</v>
      </c>
      <c r="R1044" s="464" t="s">
        <v>153</v>
      </c>
      <c r="S1044" s="464" t="s">
        <v>138</v>
      </c>
      <c r="T1044" s="464">
        <v>0</v>
      </c>
      <c r="U1044" s="464">
        <v>0</v>
      </c>
      <c r="V1044" s="464" t="s">
        <v>154</v>
      </c>
    </row>
    <row r="1045" spans="1:22" x14ac:dyDescent="0.2">
      <c r="A1045" s="406" t="s">
        <v>258</v>
      </c>
      <c r="B1045" s="406" t="s">
        <v>259</v>
      </c>
      <c r="C1045" s="406" t="s">
        <v>123</v>
      </c>
      <c r="D1045" s="406" t="s">
        <v>303</v>
      </c>
      <c r="E1045" s="406" t="s">
        <v>391</v>
      </c>
      <c r="F1045" s="406">
        <v>6</v>
      </c>
      <c r="G1045" s="406" t="s">
        <v>230</v>
      </c>
      <c r="H1045" s="406" t="s">
        <v>153</v>
      </c>
      <c r="I1045" s="406" t="s">
        <v>246</v>
      </c>
      <c r="J1045" s="406" t="s">
        <v>307</v>
      </c>
      <c r="K1045" s="406"/>
      <c r="L1045" s="406"/>
      <c r="M1045" s="406"/>
      <c r="N1045" s="406"/>
      <c r="O1045" s="406">
        <v>0</v>
      </c>
      <c r="P1045" s="406">
        <v>0</v>
      </c>
      <c r="Q1045" s="463">
        <v>6</v>
      </c>
      <c r="R1045" s="464" t="s">
        <v>153</v>
      </c>
      <c r="S1045" s="464" t="s">
        <v>139</v>
      </c>
      <c r="T1045" s="464">
        <v>0</v>
      </c>
      <c r="U1045" s="464">
        <v>0</v>
      </c>
      <c r="V1045" s="464" t="s">
        <v>154</v>
      </c>
    </row>
    <row r="1046" spans="1:22" x14ac:dyDescent="0.2">
      <c r="A1046" s="406" t="s">
        <v>258</v>
      </c>
      <c r="B1046" s="406" t="s">
        <v>259</v>
      </c>
      <c r="C1046" s="406" t="s">
        <v>123</v>
      </c>
      <c r="D1046" s="406" t="s">
        <v>304</v>
      </c>
      <c r="E1046" s="406" t="s">
        <v>391</v>
      </c>
      <c r="F1046" s="406">
        <v>6</v>
      </c>
      <c r="G1046" s="406" t="s">
        <v>230</v>
      </c>
      <c r="H1046" s="406" t="s">
        <v>153</v>
      </c>
      <c r="I1046" s="406" t="s">
        <v>246</v>
      </c>
      <c r="J1046" s="406" t="s">
        <v>314</v>
      </c>
      <c r="K1046" s="406"/>
      <c r="L1046" s="406"/>
      <c r="M1046" s="406"/>
      <c r="N1046" s="406"/>
      <c r="O1046" s="406">
        <v>0</v>
      </c>
      <c r="P1046" s="406">
        <v>0</v>
      </c>
      <c r="Q1046" s="463">
        <v>6</v>
      </c>
      <c r="R1046" s="464" t="s">
        <v>153</v>
      </c>
      <c r="S1046" s="464" t="s">
        <v>140</v>
      </c>
      <c r="T1046" s="464">
        <v>0</v>
      </c>
      <c r="U1046" s="464">
        <v>0</v>
      </c>
      <c r="V1046" s="464" t="s">
        <v>154</v>
      </c>
    </row>
    <row r="1047" spans="1:22" x14ac:dyDescent="0.2">
      <c r="A1047" s="406" t="s">
        <v>258</v>
      </c>
      <c r="B1047" s="406" t="s">
        <v>259</v>
      </c>
      <c r="C1047" s="406" t="s">
        <v>123</v>
      </c>
      <c r="D1047" s="406" t="s">
        <v>304</v>
      </c>
      <c r="E1047" s="406" t="s">
        <v>391</v>
      </c>
      <c r="F1047" s="406">
        <v>6</v>
      </c>
      <c r="G1047" s="406" t="s">
        <v>230</v>
      </c>
      <c r="H1047" s="406" t="s">
        <v>153</v>
      </c>
      <c r="I1047" s="406" t="s">
        <v>246</v>
      </c>
      <c r="J1047" s="406" t="s">
        <v>307</v>
      </c>
      <c r="K1047" s="406"/>
      <c r="L1047" s="406"/>
      <c r="M1047" s="406"/>
      <c r="N1047" s="406"/>
      <c r="O1047" s="406">
        <v>0</v>
      </c>
      <c r="P1047" s="406">
        <v>0</v>
      </c>
      <c r="Q1047" s="463">
        <v>6</v>
      </c>
      <c r="R1047" s="464" t="s">
        <v>153</v>
      </c>
      <c r="S1047" s="464" t="s">
        <v>141</v>
      </c>
      <c r="T1047" s="464">
        <v>0</v>
      </c>
      <c r="U1047" s="464">
        <v>0</v>
      </c>
      <c r="V1047" s="464" t="s">
        <v>154</v>
      </c>
    </row>
    <row r="1048" spans="1:22" x14ac:dyDescent="0.2">
      <c r="A1048" s="406" t="s">
        <v>258</v>
      </c>
      <c r="B1048" s="406" t="s">
        <v>259</v>
      </c>
      <c r="C1048" s="406" t="s">
        <v>123</v>
      </c>
      <c r="D1048" s="406" t="s">
        <v>73</v>
      </c>
      <c r="E1048" s="406" t="s">
        <v>391</v>
      </c>
      <c r="F1048" s="406">
        <v>7</v>
      </c>
      <c r="G1048" s="406" t="s">
        <v>230</v>
      </c>
      <c r="H1048" s="406" t="s">
        <v>84</v>
      </c>
      <c r="I1048" s="406" t="s">
        <v>246</v>
      </c>
      <c r="J1048" s="406" t="s">
        <v>314</v>
      </c>
      <c r="K1048" s="406"/>
      <c r="L1048" s="406"/>
      <c r="M1048" s="406"/>
      <c r="N1048" s="406"/>
      <c r="O1048" s="406">
        <v>0</v>
      </c>
      <c r="P1048" s="406">
        <v>0.25</v>
      </c>
      <c r="Q1048" s="463">
        <v>7</v>
      </c>
      <c r="R1048" s="464" t="s">
        <v>84</v>
      </c>
      <c r="S1048" s="464" t="s">
        <v>132</v>
      </c>
      <c r="T1048" s="464">
        <v>0</v>
      </c>
      <c r="U1048" s="464">
        <v>0.25</v>
      </c>
      <c r="V1048" s="464" t="s">
        <v>155</v>
      </c>
    </row>
    <row r="1049" spans="1:22" x14ac:dyDescent="0.2">
      <c r="A1049" s="406" t="s">
        <v>258</v>
      </c>
      <c r="B1049" s="406" t="s">
        <v>259</v>
      </c>
      <c r="C1049" s="406" t="s">
        <v>123</v>
      </c>
      <c r="D1049" s="406" t="s">
        <v>73</v>
      </c>
      <c r="E1049" s="406" t="s">
        <v>391</v>
      </c>
      <c r="F1049" s="406">
        <v>7</v>
      </c>
      <c r="G1049" s="406" t="s">
        <v>230</v>
      </c>
      <c r="H1049" s="406" t="s">
        <v>84</v>
      </c>
      <c r="I1049" s="406" t="s">
        <v>246</v>
      </c>
      <c r="J1049" s="406" t="s">
        <v>307</v>
      </c>
      <c r="K1049" s="406"/>
      <c r="L1049" s="406"/>
      <c r="M1049" s="406"/>
      <c r="N1049" s="406"/>
      <c r="O1049" s="406">
        <v>0</v>
      </c>
      <c r="P1049" s="406">
        <v>0</v>
      </c>
      <c r="Q1049" s="463">
        <v>7</v>
      </c>
      <c r="R1049" s="464" t="s">
        <v>84</v>
      </c>
      <c r="S1049" s="464" t="s">
        <v>133</v>
      </c>
      <c r="T1049" s="464">
        <v>0</v>
      </c>
      <c r="U1049" s="464">
        <v>0</v>
      </c>
      <c r="V1049" s="464" t="s">
        <v>155</v>
      </c>
    </row>
    <row r="1050" spans="1:22" x14ac:dyDescent="0.2">
      <c r="A1050" s="406" t="s">
        <v>258</v>
      </c>
      <c r="B1050" s="406" t="s">
        <v>259</v>
      </c>
      <c r="C1050" s="406" t="s">
        <v>123</v>
      </c>
      <c r="D1050" s="406" t="s">
        <v>301</v>
      </c>
      <c r="E1050" s="406" t="s">
        <v>391</v>
      </c>
      <c r="F1050" s="406">
        <v>7</v>
      </c>
      <c r="G1050" s="406" t="s">
        <v>230</v>
      </c>
      <c r="H1050" s="406" t="s">
        <v>84</v>
      </c>
      <c r="I1050" s="406" t="s">
        <v>246</v>
      </c>
      <c r="J1050" s="406" t="s">
        <v>314</v>
      </c>
      <c r="K1050" s="406"/>
      <c r="L1050" s="406"/>
      <c r="M1050" s="406"/>
      <c r="N1050" s="406"/>
      <c r="O1050" s="406">
        <v>0</v>
      </c>
      <c r="P1050" s="406">
        <v>0</v>
      </c>
      <c r="Q1050" s="463">
        <v>7</v>
      </c>
      <c r="R1050" s="464" t="s">
        <v>84</v>
      </c>
      <c r="S1050" s="464" t="s">
        <v>134</v>
      </c>
      <c r="T1050" s="464">
        <v>0</v>
      </c>
      <c r="U1050" s="464">
        <v>0</v>
      </c>
      <c r="V1050" s="464" t="s">
        <v>155</v>
      </c>
    </row>
    <row r="1051" spans="1:22" x14ac:dyDescent="0.2">
      <c r="A1051" s="406" t="s">
        <v>258</v>
      </c>
      <c r="B1051" s="406" t="s">
        <v>259</v>
      </c>
      <c r="C1051" s="406" t="s">
        <v>123</v>
      </c>
      <c r="D1051" s="406" t="s">
        <v>301</v>
      </c>
      <c r="E1051" s="406" t="s">
        <v>391</v>
      </c>
      <c r="F1051" s="406">
        <v>7</v>
      </c>
      <c r="G1051" s="406" t="s">
        <v>230</v>
      </c>
      <c r="H1051" s="406" t="s">
        <v>84</v>
      </c>
      <c r="I1051" s="406" t="s">
        <v>246</v>
      </c>
      <c r="J1051" s="406" t="s">
        <v>307</v>
      </c>
      <c r="K1051" s="406"/>
      <c r="L1051" s="406"/>
      <c r="M1051" s="406"/>
      <c r="N1051" s="406"/>
      <c r="O1051" s="406">
        <v>0</v>
      </c>
      <c r="P1051" s="406">
        <v>0</v>
      </c>
      <c r="Q1051" s="463">
        <v>7</v>
      </c>
      <c r="R1051" s="464" t="s">
        <v>84</v>
      </c>
      <c r="S1051" s="464" t="s">
        <v>135</v>
      </c>
      <c r="T1051" s="464">
        <v>0</v>
      </c>
      <c r="U1051" s="464">
        <v>0</v>
      </c>
      <c r="V1051" s="464" t="s">
        <v>155</v>
      </c>
    </row>
    <row r="1052" spans="1:22" x14ac:dyDescent="0.2">
      <c r="A1052" s="406" t="s">
        <v>258</v>
      </c>
      <c r="B1052" s="406" t="s">
        <v>259</v>
      </c>
      <c r="C1052" s="406" t="s">
        <v>123</v>
      </c>
      <c r="D1052" s="406" t="s">
        <v>302</v>
      </c>
      <c r="E1052" s="406" t="s">
        <v>391</v>
      </c>
      <c r="F1052" s="406">
        <v>7</v>
      </c>
      <c r="G1052" s="406" t="s">
        <v>230</v>
      </c>
      <c r="H1052" s="406" t="s">
        <v>84</v>
      </c>
      <c r="I1052" s="406" t="s">
        <v>246</v>
      </c>
      <c r="J1052" s="406" t="s">
        <v>314</v>
      </c>
      <c r="K1052" s="406"/>
      <c r="L1052" s="406"/>
      <c r="M1052" s="406"/>
      <c r="N1052" s="406"/>
      <c r="O1052" s="406">
        <v>0</v>
      </c>
      <c r="P1052" s="406">
        <v>0</v>
      </c>
      <c r="Q1052" s="463">
        <v>7</v>
      </c>
      <c r="R1052" s="464" t="s">
        <v>84</v>
      </c>
      <c r="S1052" s="464" t="s">
        <v>136</v>
      </c>
      <c r="T1052" s="464">
        <v>0</v>
      </c>
      <c r="U1052" s="464">
        <v>0</v>
      </c>
      <c r="V1052" s="464" t="s">
        <v>155</v>
      </c>
    </row>
    <row r="1053" spans="1:22" x14ac:dyDescent="0.2">
      <c r="A1053" s="406" t="s">
        <v>258</v>
      </c>
      <c r="B1053" s="406" t="s">
        <v>259</v>
      </c>
      <c r="C1053" s="406" t="s">
        <v>123</v>
      </c>
      <c r="D1053" s="406" t="s">
        <v>302</v>
      </c>
      <c r="E1053" s="406" t="s">
        <v>391</v>
      </c>
      <c r="F1053" s="406">
        <v>7</v>
      </c>
      <c r="G1053" s="406" t="s">
        <v>230</v>
      </c>
      <c r="H1053" s="406" t="s">
        <v>84</v>
      </c>
      <c r="I1053" s="406" t="s">
        <v>246</v>
      </c>
      <c r="J1053" s="406" t="s">
        <v>307</v>
      </c>
      <c r="K1053" s="406"/>
      <c r="L1053" s="406"/>
      <c r="M1053" s="406"/>
      <c r="N1053" s="406"/>
      <c r="O1053" s="406">
        <v>0</v>
      </c>
      <c r="P1053" s="406">
        <v>0</v>
      </c>
      <c r="Q1053" s="463">
        <v>7</v>
      </c>
      <c r="R1053" s="464" t="s">
        <v>84</v>
      </c>
      <c r="S1053" s="464" t="s">
        <v>137</v>
      </c>
      <c r="T1053" s="464">
        <v>0</v>
      </c>
      <c r="U1053" s="464">
        <v>0</v>
      </c>
      <c r="V1053" s="464" t="s">
        <v>155</v>
      </c>
    </row>
    <row r="1054" spans="1:22" x14ac:dyDescent="0.2">
      <c r="A1054" s="406" t="s">
        <v>258</v>
      </c>
      <c r="B1054" s="406" t="s">
        <v>259</v>
      </c>
      <c r="C1054" s="406" t="s">
        <v>123</v>
      </c>
      <c r="D1054" s="406" t="s">
        <v>303</v>
      </c>
      <c r="E1054" s="406" t="s">
        <v>391</v>
      </c>
      <c r="F1054" s="406">
        <v>7</v>
      </c>
      <c r="G1054" s="406" t="s">
        <v>230</v>
      </c>
      <c r="H1054" s="406" t="s">
        <v>84</v>
      </c>
      <c r="I1054" s="406" t="s">
        <v>246</v>
      </c>
      <c r="J1054" s="406" t="s">
        <v>314</v>
      </c>
      <c r="K1054" s="406"/>
      <c r="L1054" s="406"/>
      <c r="M1054" s="406"/>
      <c r="N1054" s="406"/>
      <c r="O1054" s="406">
        <v>0</v>
      </c>
      <c r="P1054" s="406">
        <v>0</v>
      </c>
      <c r="Q1054" s="463">
        <v>7</v>
      </c>
      <c r="R1054" s="464" t="s">
        <v>84</v>
      </c>
      <c r="S1054" s="464" t="s">
        <v>138</v>
      </c>
      <c r="T1054" s="464">
        <v>0</v>
      </c>
      <c r="U1054" s="464">
        <v>0</v>
      </c>
      <c r="V1054" s="464" t="s">
        <v>155</v>
      </c>
    </row>
    <row r="1055" spans="1:22" x14ac:dyDescent="0.2">
      <c r="A1055" s="406" t="s">
        <v>258</v>
      </c>
      <c r="B1055" s="406" t="s">
        <v>259</v>
      </c>
      <c r="C1055" s="406" t="s">
        <v>123</v>
      </c>
      <c r="D1055" s="406" t="s">
        <v>303</v>
      </c>
      <c r="E1055" s="406" t="s">
        <v>391</v>
      </c>
      <c r="F1055" s="406">
        <v>7</v>
      </c>
      <c r="G1055" s="406" t="s">
        <v>230</v>
      </c>
      <c r="H1055" s="406" t="s">
        <v>84</v>
      </c>
      <c r="I1055" s="406" t="s">
        <v>246</v>
      </c>
      <c r="J1055" s="406" t="s">
        <v>307</v>
      </c>
      <c r="K1055" s="406"/>
      <c r="L1055" s="406"/>
      <c r="M1055" s="406"/>
      <c r="N1055" s="406"/>
      <c r="O1055" s="406">
        <v>0</v>
      </c>
      <c r="P1055" s="406">
        <v>0</v>
      </c>
      <c r="Q1055" s="463">
        <v>7</v>
      </c>
      <c r="R1055" s="464" t="s">
        <v>84</v>
      </c>
      <c r="S1055" s="464" t="s">
        <v>139</v>
      </c>
      <c r="T1055" s="464">
        <v>0</v>
      </c>
      <c r="U1055" s="464">
        <v>0</v>
      </c>
      <c r="V1055" s="464" t="s">
        <v>155</v>
      </c>
    </row>
    <row r="1056" spans="1:22" x14ac:dyDescent="0.2">
      <c r="A1056" s="406" t="s">
        <v>258</v>
      </c>
      <c r="B1056" s="406" t="s">
        <v>259</v>
      </c>
      <c r="C1056" s="406" t="s">
        <v>123</v>
      </c>
      <c r="D1056" s="406" t="s">
        <v>304</v>
      </c>
      <c r="E1056" s="406" t="s">
        <v>391</v>
      </c>
      <c r="F1056" s="406">
        <v>7</v>
      </c>
      <c r="G1056" s="406" t="s">
        <v>230</v>
      </c>
      <c r="H1056" s="406" t="s">
        <v>84</v>
      </c>
      <c r="I1056" s="406" t="s">
        <v>246</v>
      </c>
      <c r="J1056" s="406" t="s">
        <v>314</v>
      </c>
      <c r="K1056" s="406"/>
      <c r="L1056" s="406"/>
      <c r="M1056" s="406"/>
      <c r="N1056" s="406"/>
      <c r="O1056" s="406">
        <v>0</v>
      </c>
      <c r="P1056" s="406">
        <v>0</v>
      </c>
      <c r="Q1056" s="463">
        <v>7</v>
      </c>
      <c r="R1056" s="464" t="s">
        <v>84</v>
      </c>
      <c r="S1056" s="464" t="s">
        <v>140</v>
      </c>
      <c r="T1056" s="464">
        <v>0</v>
      </c>
      <c r="U1056" s="464">
        <v>0</v>
      </c>
      <c r="V1056" s="464" t="s">
        <v>155</v>
      </c>
    </row>
    <row r="1057" spans="1:22" x14ac:dyDescent="0.2">
      <c r="A1057" s="406" t="s">
        <v>258</v>
      </c>
      <c r="B1057" s="406" t="s">
        <v>259</v>
      </c>
      <c r="C1057" s="406" t="s">
        <v>123</v>
      </c>
      <c r="D1057" s="406" t="s">
        <v>304</v>
      </c>
      <c r="E1057" s="406" t="s">
        <v>391</v>
      </c>
      <c r="F1057" s="406">
        <v>7</v>
      </c>
      <c r="G1057" s="406" t="s">
        <v>230</v>
      </c>
      <c r="H1057" s="406" t="s">
        <v>84</v>
      </c>
      <c r="I1057" s="406" t="s">
        <v>246</v>
      </c>
      <c r="J1057" s="406" t="s">
        <v>307</v>
      </c>
      <c r="K1057" s="406"/>
      <c r="L1057" s="406"/>
      <c r="M1057" s="406"/>
      <c r="N1057" s="406"/>
      <c r="O1057" s="406">
        <v>0</v>
      </c>
      <c r="P1057" s="406">
        <v>0</v>
      </c>
      <c r="Q1057" s="463">
        <v>7</v>
      </c>
      <c r="R1057" s="464" t="s">
        <v>84</v>
      </c>
      <c r="S1057" s="464" t="s">
        <v>141</v>
      </c>
      <c r="T1057" s="464">
        <v>0</v>
      </c>
      <c r="U1057" s="464">
        <v>0</v>
      </c>
      <c r="V1057" s="464" t="s">
        <v>155</v>
      </c>
    </row>
    <row r="1058" spans="1:22" x14ac:dyDescent="0.2">
      <c r="A1058" s="406" t="s">
        <v>258</v>
      </c>
      <c r="B1058" s="406" t="s">
        <v>259</v>
      </c>
      <c r="C1058" s="406" t="s">
        <v>123</v>
      </c>
      <c r="D1058" s="406" t="s">
        <v>73</v>
      </c>
      <c r="E1058" s="406" t="s">
        <v>391</v>
      </c>
      <c r="F1058" s="406">
        <v>8</v>
      </c>
      <c r="G1058" s="406" t="s">
        <v>230</v>
      </c>
      <c r="H1058" s="406" t="s">
        <v>156</v>
      </c>
      <c r="I1058" s="406" t="s">
        <v>246</v>
      </c>
      <c r="J1058" s="406" t="s">
        <v>314</v>
      </c>
      <c r="K1058" s="406"/>
      <c r="L1058" s="406"/>
      <c r="M1058" s="406"/>
      <c r="N1058" s="406"/>
      <c r="O1058" s="406">
        <v>0</v>
      </c>
      <c r="P1058" s="406">
        <v>0.6</v>
      </c>
      <c r="Q1058" s="463">
        <v>8</v>
      </c>
      <c r="R1058" s="464" t="s">
        <v>156</v>
      </c>
      <c r="S1058" s="464" t="s">
        <v>132</v>
      </c>
      <c r="T1058" s="464">
        <v>0</v>
      </c>
      <c r="U1058" s="464">
        <v>0.6</v>
      </c>
      <c r="V1058" s="464" t="s">
        <v>157</v>
      </c>
    </row>
    <row r="1059" spans="1:22" x14ac:dyDescent="0.2">
      <c r="A1059" s="406" t="s">
        <v>258</v>
      </c>
      <c r="B1059" s="406" t="s">
        <v>259</v>
      </c>
      <c r="C1059" s="406" t="s">
        <v>123</v>
      </c>
      <c r="D1059" s="406" t="s">
        <v>73</v>
      </c>
      <c r="E1059" s="406" t="s">
        <v>391</v>
      </c>
      <c r="F1059" s="406">
        <v>8</v>
      </c>
      <c r="G1059" s="406" t="s">
        <v>230</v>
      </c>
      <c r="H1059" s="406" t="s">
        <v>156</v>
      </c>
      <c r="I1059" s="406" t="s">
        <v>246</v>
      </c>
      <c r="J1059" s="406" t="s">
        <v>307</v>
      </c>
      <c r="K1059" s="406"/>
      <c r="L1059" s="406"/>
      <c r="M1059" s="406"/>
      <c r="N1059" s="406"/>
      <c r="O1059" s="406">
        <v>0</v>
      </c>
      <c r="P1059" s="406">
        <v>0</v>
      </c>
      <c r="Q1059" s="463">
        <v>8</v>
      </c>
      <c r="R1059" s="464" t="s">
        <v>156</v>
      </c>
      <c r="S1059" s="464" t="s">
        <v>133</v>
      </c>
      <c r="T1059" s="464">
        <v>0</v>
      </c>
      <c r="U1059" s="464">
        <v>0</v>
      </c>
      <c r="V1059" s="464" t="s">
        <v>157</v>
      </c>
    </row>
    <row r="1060" spans="1:22" x14ac:dyDescent="0.2">
      <c r="A1060" s="406" t="s">
        <v>258</v>
      </c>
      <c r="B1060" s="406" t="s">
        <v>259</v>
      </c>
      <c r="C1060" s="406" t="s">
        <v>123</v>
      </c>
      <c r="D1060" s="406" t="s">
        <v>301</v>
      </c>
      <c r="E1060" s="406" t="s">
        <v>391</v>
      </c>
      <c r="F1060" s="406">
        <v>8</v>
      </c>
      <c r="G1060" s="406" t="s">
        <v>230</v>
      </c>
      <c r="H1060" s="406" t="s">
        <v>156</v>
      </c>
      <c r="I1060" s="406" t="s">
        <v>246</v>
      </c>
      <c r="J1060" s="406" t="s">
        <v>314</v>
      </c>
      <c r="K1060" s="406"/>
      <c r="L1060" s="406"/>
      <c r="M1060" s="406"/>
      <c r="N1060" s="406"/>
      <c r="O1060" s="406">
        <v>0</v>
      </c>
      <c r="P1060" s="406">
        <v>0.3</v>
      </c>
      <c r="Q1060" s="463">
        <v>8</v>
      </c>
      <c r="R1060" s="464" t="s">
        <v>156</v>
      </c>
      <c r="S1060" s="464" t="s">
        <v>134</v>
      </c>
      <c r="T1060" s="464">
        <v>0</v>
      </c>
      <c r="U1060" s="464">
        <v>0.3</v>
      </c>
      <c r="V1060" s="464" t="s">
        <v>157</v>
      </c>
    </row>
    <row r="1061" spans="1:22" x14ac:dyDescent="0.2">
      <c r="A1061" s="406" t="s">
        <v>258</v>
      </c>
      <c r="B1061" s="406" t="s">
        <v>259</v>
      </c>
      <c r="C1061" s="406" t="s">
        <v>123</v>
      </c>
      <c r="D1061" s="406" t="s">
        <v>301</v>
      </c>
      <c r="E1061" s="406" t="s">
        <v>391</v>
      </c>
      <c r="F1061" s="406">
        <v>8</v>
      </c>
      <c r="G1061" s="406" t="s">
        <v>230</v>
      </c>
      <c r="H1061" s="406" t="s">
        <v>156</v>
      </c>
      <c r="I1061" s="406" t="s">
        <v>246</v>
      </c>
      <c r="J1061" s="406" t="s">
        <v>307</v>
      </c>
      <c r="K1061" s="406"/>
      <c r="L1061" s="406"/>
      <c r="M1061" s="406"/>
      <c r="N1061" s="406"/>
      <c r="O1061" s="406">
        <v>0</v>
      </c>
      <c r="P1061" s="406">
        <v>0</v>
      </c>
      <c r="Q1061" s="463">
        <v>8</v>
      </c>
      <c r="R1061" s="464" t="s">
        <v>156</v>
      </c>
      <c r="S1061" s="464" t="s">
        <v>135</v>
      </c>
      <c r="T1061" s="464">
        <v>0</v>
      </c>
      <c r="U1061" s="464">
        <v>0</v>
      </c>
      <c r="V1061" s="464" t="s">
        <v>157</v>
      </c>
    </row>
    <row r="1062" spans="1:22" x14ac:dyDescent="0.2">
      <c r="A1062" s="406" t="s">
        <v>258</v>
      </c>
      <c r="B1062" s="406" t="s">
        <v>259</v>
      </c>
      <c r="C1062" s="406" t="s">
        <v>123</v>
      </c>
      <c r="D1062" s="406" t="s">
        <v>302</v>
      </c>
      <c r="E1062" s="406" t="s">
        <v>391</v>
      </c>
      <c r="F1062" s="406">
        <v>8</v>
      </c>
      <c r="G1062" s="406" t="s">
        <v>230</v>
      </c>
      <c r="H1062" s="406" t="s">
        <v>156</v>
      </c>
      <c r="I1062" s="406" t="s">
        <v>246</v>
      </c>
      <c r="J1062" s="406" t="s">
        <v>314</v>
      </c>
      <c r="K1062" s="406"/>
      <c r="L1062" s="406"/>
      <c r="M1062" s="406"/>
      <c r="N1062" s="406"/>
      <c r="O1062" s="406">
        <v>0</v>
      </c>
      <c r="P1062" s="406">
        <v>0.3</v>
      </c>
      <c r="Q1062" s="463">
        <v>8</v>
      </c>
      <c r="R1062" s="464" t="s">
        <v>156</v>
      </c>
      <c r="S1062" s="464" t="s">
        <v>136</v>
      </c>
      <c r="T1062" s="464">
        <v>0</v>
      </c>
      <c r="U1062" s="464">
        <v>0.3</v>
      </c>
      <c r="V1062" s="464" t="s">
        <v>157</v>
      </c>
    </row>
    <row r="1063" spans="1:22" x14ac:dyDescent="0.2">
      <c r="A1063" s="406" t="s">
        <v>258</v>
      </c>
      <c r="B1063" s="406" t="s">
        <v>259</v>
      </c>
      <c r="C1063" s="406" t="s">
        <v>123</v>
      </c>
      <c r="D1063" s="406" t="s">
        <v>302</v>
      </c>
      <c r="E1063" s="406" t="s">
        <v>391</v>
      </c>
      <c r="F1063" s="406">
        <v>8</v>
      </c>
      <c r="G1063" s="406" t="s">
        <v>230</v>
      </c>
      <c r="H1063" s="406" t="s">
        <v>156</v>
      </c>
      <c r="I1063" s="406" t="s">
        <v>246</v>
      </c>
      <c r="J1063" s="406" t="s">
        <v>307</v>
      </c>
      <c r="K1063" s="406"/>
      <c r="L1063" s="406"/>
      <c r="M1063" s="406"/>
      <c r="N1063" s="406"/>
      <c r="O1063" s="406">
        <v>0</v>
      </c>
      <c r="P1063" s="406">
        <v>0</v>
      </c>
      <c r="Q1063" s="463">
        <v>8</v>
      </c>
      <c r="R1063" s="464" t="s">
        <v>156</v>
      </c>
      <c r="S1063" s="464" t="s">
        <v>137</v>
      </c>
      <c r="T1063" s="464">
        <v>0</v>
      </c>
      <c r="U1063" s="464">
        <v>0</v>
      </c>
      <c r="V1063" s="464" t="s">
        <v>157</v>
      </c>
    </row>
    <row r="1064" spans="1:22" x14ac:dyDescent="0.2">
      <c r="A1064" s="406" t="s">
        <v>258</v>
      </c>
      <c r="B1064" s="406" t="s">
        <v>259</v>
      </c>
      <c r="C1064" s="406" t="s">
        <v>123</v>
      </c>
      <c r="D1064" s="406" t="s">
        <v>303</v>
      </c>
      <c r="E1064" s="406" t="s">
        <v>391</v>
      </c>
      <c r="F1064" s="406">
        <v>8</v>
      </c>
      <c r="G1064" s="406" t="s">
        <v>230</v>
      </c>
      <c r="H1064" s="406" t="s">
        <v>156</v>
      </c>
      <c r="I1064" s="406" t="s">
        <v>246</v>
      </c>
      <c r="J1064" s="406" t="s">
        <v>314</v>
      </c>
      <c r="K1064" s="406"/>
      <c r="L1064" s="406"/>
      <c r="M1064" s="406"/>
      <c r="N1064" s="406"/>
      <c r="O1064" s="406">
        <v>0</v>
      </c>
      <c r="P1064" s="406">
        <v>0.3</v>
      </c>
      <c r="Q1064" s="463">
        <v>8</v>
      </c>
      <c r="R1064" s="464" t="s">
        <v>156</v>
      </c>
      <c r="S1064" s="464" t="s">
        <v>138</v>
      </c>
      <c r="T1064" s="464">
        <v>0</v>
      </c>
      <c r="U1064" s="464">
        <v>0.3</v>
      </c>
      <c r="V1064" s="464" t="s">
        <v>157</v>
      </c>
    </row>
    <row r="1065" spans="1:22" x14ac:dyDescent="0.2">
      <c r="A1065" s="406" t="s">
        <v>258</v>
      </c>
      <c r="B1065" s="406" t="s">
        <v>259</v>
      </c>
      <c r="C1065" s="406" t="s">
        <v>123</v>
      </c>
      <c r="D1065" s="406" t="s">
        <v>303</v>
      </c>
      <c r="E1065" s="406" t="s">
        <v>391</v>
      </c>
      <c r="F1065" s="406">
        <v>8</v>
      </c>
      <c r="G1065" s="406" t="s">
        <v>230</v>
      </c>
      <c r="H1065" s="406" t="s">
        <v>156</v>
      </c>
      <c r="I1065" s="406" t="s">
        <v>246</v>
      </c>
      <c r="J1065" s="406" t="s">
        <v>307</v>
      </c>
      <c r="K1065" s="406"/>
      <c r="L1065" s="406"/>
      <c r="M1065" s="406"/>
      <c r="N1065" s="406"/>
      <c r="O1065" s="406">
        <v>0</v>
      </c>
      <c r="P1065" s="406">
        <v>0</v>
      </c>
      <c r="Q1065" s="463">
        <v>8</v>
      </c>
      <c r="R1065" s="464" t="s">
        <v>156</v>
      </c>
      <c r="S1065" s="464" t="s">
        <v>139</v>
      </c>
      <c r="T1065" s="464">
        <v>0</v>
      </c>
      <c r="U1065" s="464">
        <v>0</v>
      </c>
      <c r="V1065" s="464" t="s">
        <v>157</v>
      </c>
    </row>
    <row r="1066" spans="1:22" x14ac:dyDescent="0.2">
      <c r="A1066" s="406" t="s">
        <v>258</v>
      </c>
      <c r="B1066" s="406" t="s">
        <v>259</v>
      </c>
      <c r="C1066" s="406" t="s">
        <v>123</v>
      </c>
      <c r="D1066" s="406" t="s">
        <v>304</v>
      </c>
      <c r="E1066" s="406" t="s">
        <v>391</v>
      </c>
      <c r="F1066" s="406">
        <v>8</v>
      </c>
      <c r="G1066" s="406" t="s">
        <v>230</v>
      </c>
      <c r="H1066" s="406" t="s">
        <v>156</v>
      </c>
      <c r="I1066" s="406" t="s">
        <v>246</v>
      </c>
      <c r="J1066" s="406" t="s">
        <v>314</v>
      </c>
      <c r="K1066" s="406"/>
      <c r="L1066" s="406"/>
      <c r="M1066" s="406"/>
      <c r="N1066" s="406"/>
      <c r="O1066" s="406">
        <v>0</v>
      </c>
      <c r="P1066" s="406">
        <v>0.3</v>
      </c>
      <c r="Q1066" s="463">
        <v>8</v>
      </c>
      <c r="R1066" s="464" t="s">
        <v>156</v>
      </c>
      <c r="S1066" s="464" t="s">
        <v>140</v>
      </c>
      <c r="T1066" s="464">
        <v>0</v>
      </c>
      <c r="U1066" s="464">
        <v>0.3</v>
      </c>
      <c r="V1066" s="464" t="s">
        <v>157</v>
      </c>
    </row>
    <row r="1067" spans="1:22" x14ac:dyDescent="0.2">
      <c r="A1067" s="406" t="s">
        <v>258</v>
      </c>
      <c r="B1067" s="406" t="s">
        <v>259</v>
      </c>
      <c r="C1067" s="406" t="s">
        <v>123</v>
      </c>
      <c r="D1067" s="406" t="s">
        <v>304</v>
      </c>
      <c r="E1067" s="406" t="s">
        <v>391</v>
      </c>
      <c r="F1067" s="406">
        <v>8</v>
      </c>
      <c r="G1067" s="406" t="s">
        <v>230</v>
      </c>
      <c r="H1067" s="406" t="s">
        <v>156</v>
      </c>
      <c r="I1067" s="406" t="s">
        <v>246</v>
      </c>
      <c r="J1067" s="406" t="s">
        <v>307</v>
      </c>
      <c r="K1067" s="406"/>
      <c r="L1067" s="406"/>
      <c r="M1067" s="406"/>
      <c r="N1067" s="406"/>
      <c r="O1067" s="406">
        <v>0</v>
      </c>
      <c r="P1067" s="406">
        <v>0</v>
      </c>
      <c r="Q1067" s="463">
        <v>8</v>
      </c>
      <c r="R1067" s="464" t="s">
        <v>156</v>
      </c>
      <c r="S1067" s="464" t="s">
        <v>141</v>
      </c>
      <c r="T1067" s="464">
        <v>0</v>
      </c>
      <c r="U1067" s="464">
        <v>0</v>
      </c>
      <c r="V1067" s="464" t="s">
        <v>157</v>
      </c>
    </row>
    <row r="1068" spans="1:22" x14ac:dyDescent="0.2">
      <c r="A1068" s="406" t="s">
        <v>258</v>
      </c>
      <c r="B1068" s="406" t="s">
        <v>259</v>
      </c>
      <c r="C1068" s="406" t="s">
        <v>123</v>
      </c>
      <c r="D1068" s="406" t="s">
        <v>73</v>
      </c>
      <c r="E1068" s="406" t="s">
        <v>391</v>
      </c>
      <c r="F1068" s="406">
        <v>9</v>
      </c>
      <c r="G1068" s="406" t="s">
        <v>230</v>
      </c>
      <c r="H1068" s="406" t="s">
        <v>158</v>
      </c>
      <c r="I1068" s="406" t="s">
        <v>246</v>
      </c>
      <c r="J1068" s="406" t="s">
        <v>314</v>
      </c>
      <c r="K1068" s="406"/>
      <c r="L1068" s="406"/>
      <c r="M1068" s="406"/>
      <c r="N1068" s="406"/>
      <c r="O1068" s="406">
        <v>0</v>
      </c>
      <c r="P1068" s="406">
        <v>0.5</v>
      </c>
      <c r="Q1068" s="463">
        <v>9</v>
      </c>
      <c r="R1068" s="464" t="s">
        <v>158</v>
      </c>
      <c r="S1068" s="464" t="s">
        <v>132</v>
      </c>
      <c r="T1068" s="464">
        <v>0</v>
      </c>
      <c r="U1068" s="464">
        <v>0.5</v>
      </c>
      <c r="V1068" s="464" t="s">
        <v>159</v>
      </c>
    </row>
    <row r="1069" spans="1:22" x14ac:dyDescent="0.2">
      <c r="A1069" s="406" t="s">
        <v>258</v>
      </c>
      <c r="B1069" s="406" t="s">
        <v>259</v>
      </c>
      <c r="C1069" s="406" t="s">
        <v>123</v>
      </c>
      <c r="D1069" s="406" t="s">
        <v>73</v>
      </c>
      <c r="E1069" s="406" t="s">
        <v>391</v>
      </c>
      <c r="F1069" s="406">
        <v>9</v>
      </c>
      <c r="G1069" s="406" t="s">
        <v>230</v>
      </c>
      <c r="H1069" s="406" t="s">
        <v>158</v>
      </c>
      <c r="I1069" s="406" t="s">
        <v>246</v>
      </c>
      <c r="J1069" s="406" t="s">
        <v>307</v>
      </c>
      <c r="K1069" s="406"/>
      <c r="L1069" s="406"/>
      <c r="M1069" s="406"/>
      <c r="N1069" s="406"/>
      <c r="O1069" s="406">
        <v>0</v>
      </c>
      <c r="P1069" s="406">
        <v>0</v>
      </c>
      <c r="Q1069" s="463">
        <v>9</v>
      </c>
      <c r="R1069" s="464" t="s">
        <v>158</v>
      </c>
      <c r="S1069" s="464" t="s">
        <v>133</v>
      </c>
      <c r="T1069" s="464">
        <v>0</v>
      </c>
      <c r="U1069" s="464">
        <v>0</v>
      </c>
      <c r="V1069" s="464" t="s">
        <v>159</v>
      </c>
    </row>
    <row r="1070" spans="1:22" x14ac:dyDescent="0.2">
      <c r="A1070" s="406" t="s">
        <v>258</v>
      </c>
      <c r="B1070" s="406" t="s">
        <v>259</v>
      </c>
      <c r="C1070" s="406" t="s">
        <v>123</v>
      </c>
      <c r="D1070" s="406" t="s">
        <v>301</v>
      </c>
      <c r="E1070" s="406" t="s">
        <v>391</v>
      </c>
      <c r="F1070" s="406">
        <v>9</v>
      </c>
      <c r="G1070" s="406" t="s">
        <v>230</v>
      </c>
      <c r="H1070" s="406" t="s">
        <v>158</v>
      </c>
      <c r="I1070" s="406" t="s">
        <v>246</v>
      </c>
      <c r="J1070" s="406" t="s">
        <v>314</v>
      </c>
      <c r="K1070" s="406"/>
      <c r="L1070" s="406"/>
      <c r="M1070" s="406"/>
      <c r="N1070" s="406"/>
      <c r="O1070" s="406">
        <v>0</v>
      </c>
      <c r="P1070" s="406">
        <v>0.3</v>
      </c>
      <c r="Q1070" s="463">
        <v>9</v>
      </c>
      <c r="R1070" s="464" t="s">
        <v>158</v>
      </c>
      <c r="S1070" s="464" t="s">
        <v>134</v>
      </c>
      <c r="T1070" s="464">
        <v>0</v>
      </c>
      <c r="U1070" s="464">
        <v>0.3</v>
      </c>
      <c r="V1070" s="464" t="s">
        <v>159</v>
      </c>
    </row>
    <row r="1071" spans="1:22" x14ac:dyDescent="0.2">
      <c r="A1071" s="406" t="s">
        <v>258</v>
      </c>
      <c r="B1071" s="406" t="s">
        <v>259</v>
      </c>
      <c r="C1071" s="406" t="s">
        <v>123</v>
      </c>
      <c r="D1071" s="406" t="s">
        <v>301</v>
      </c>
      <c r="E1071" s="406" t="s">
        <v>391</v>
      </c>
      <c r="F1071" s="406">
        <v>9</v>
      </c>
      <c r="G1071" s="406" t="s">
        <v>230</v>
      </c>
      <c r="H1071" s="406" t="s">
        <v>158</v>
      </c>
      <c r="I1071" s="406" t="s">
        <v>246</v>
      </c>
      <c r="J1071" s="406" t="s">
        <v>307</v>
      </c>
      <c r="K1071" s="406"/>
      <c r="L1071" s="406"/>
      <c r="M1071" s="406"/>
      <c r="N1071" s="406"/>
      <c r="O1071" s="406">
        <v>0</v>
      </c>
      <c r="P1071" s="406">
        <v>0</v>
      </c>
      <c r="Q1071" s="463">
        <v>9</v>
      </c>
      <c r="R1071" s="464" t="s">
        <v>158</v>
      </c>
      <c r="S1071" s="464" t="s">
        <v>135</v>
      </c>
      <c r="T1071" s="464">
        <v>0</v>
      </c>
      <c r="U1071" s="464">
        <v>0</v>
      </c>
      <c r="V1071" s="464" t="s">
        <v>159</v>
      </c>
    </row>
    <row r="1072" spans="1:22" x14ac:dyDescent="0.2">
      <c r="A1072" s="406" t="s">
        <v>258</v>
      </c>
      <c r="B1072" s="406" t="s">
        <v>259</v>
      </c>
      <c r="C1072" s="406" t="s">
        <v>123</v>
      </c>
      <c r="D1072" s="406" t="s">
        <v>302</v>
      </c>
      <c r="E1072" s="406" t="s">
        <v>391</v>
      </c>
      <c r="F1072" s="406">
        <v>9</v>
      </c>
      <c r="G1072" s="406" t="s">
        <v>230</v>
      </c>
      <c r="H1072" s="406" t="s">
        <v>158</v>
      </c>
      <c r="I1072" s="406" t="s">
        <v>246</v>
      </c>
      <c r="J1072" s="406" t="s">
        <v>314</v>
      </c>
      <c r="K1072" s="406"/>
      <c r="L1072" s="406"/>
      <c r="M1072" s="406"/>
      <c r="N1072" s="406"/>
      <c r="O1072" s="406">
        <v>0</v>
      </c>
      <c r="P1072" s="406">
        <v>0.3</v>
      </c>
      <c r="Q1072" s="463">
        <v>9</v>
      </c>
      <c r="R1072" s="464" t="s">
        <v>158</v>
      </c>
      <c r="S1072" s="464" t="s">
        <v>136</v>
      </c>
      <c r="T1072" s="464">
        <v>0</v>
      </c>
      <c r="U1072" s="464">
        <v>0.3</v>
      </c>
      <c r="V1072" s="464" t="s">
        <v>159</v>
      </c>
    </row>
    <row r="1073" spans="1:22" x14ac:dyDescent="0.2">
      <c r="A1073" s="406" t="s">
        <v>258</v>
      </c>
      <c r="B1073" s="406" t="s">
        <v>259</v>
      </c>
      <c r="C1073" s="406" t="s">
        <v>123</v>
      </c>
      <c r="D1073" s="406" t="s">
        <v>302</v>
      </c>
      <c r="E1073" s="406" t="s">
        <v>391</v>
      </c>
      <c r="F1073" s="406">
        <v>9</v>
      </c>
      <c r="G1073" s="406" t="s">
        <v>230</v>
      </c>
      <c r="H1073" s="406" t="s">
        <v>158</v>
      </c>
      <c r="I1073" s="406" t="s">
        <v>246</v>
      </c>
      <c r="J1073" s="406" t="s">
        <v>307</v>
      </c>
      <c r="K1073" s="406"/>
      <c r="L1073" s="406"/>
      <c r="M1073" s="406"/>
      <c r="N1073" s="406"/>
      <c r="O1073" s="406">
        <v>0</v>
      </c>
      <c r="P1073" s="406">
        <v>0</v>
      </c>
      <c r="Q1073" s="463">
        <v>9</v>
      </c>
      <c r="R1073" s="464" t="s">
        <v>158</v>
      </c>
      <c r="S1073" s="464" t="s">
        <v>137</v>
      </c>
      <c r="T1073" s="464">
        <v>0</v>
      </c>
      <c r="U1073" s="464">
        <v>0</v>
      </c>
      <c r="V1073" s="464" t="s">
        <v>159</v>
      </c>
    </row>
    <row r="1074" spans="1:22" x14ac:dyDescent="0.2">
      <c r="A1074" s="406" t="s">
        <v>258</v>
      </c>
      <c r="B1074" s="406" t="s">
        <v>259</v>
      </c>
      <c r="C1074" s="406" t="s">
        <v>123</v>
      </c>
      <c r="D1074" s="406" t="s">
        <v>303</v>
      </c>
      <c r="E1074" s="406" t="s">
        <v>391</v>
      </c>
      <c r="F1074" s="406">
        <v>9</v>
      </c>
      <c r="G1074" s="406" t="s">
        <v>230</v>
      </c>
      <c r="H1074" s="406" t="s">
        <v>158</v>
      </c>
      <c r="I1074" s="406" t="s">
        <v>246</v>
      </c>
      <c r="J1074" s="406" t="s">
        <v>314</v>
      </c>
      <c r="K1074" s="406"/>
      <c r="L1074" s="406"/>
      <c r="M1074" s="406"/>
      <c r="N1074" s="406"/>
      <c r="O1074" s="406">
        <v>0</v>
      </c>
      <c r="P1074" s="406">
        <v>0.3</v>
      </c>
      <c r="Q1074" s="463">
        <v>9</v>
      </c>
      <c r="R1074" s="464" t="s">
        <v>158</v>
      </c>
      <c r="S1074" s="464" t="s">
        <v>138</v>
      </c>
      <c r="T1074" s="464">
        <v>0</v>
      </c>
      <c r="U1074" s="464">
        <v>0.3</v>
      </c>
      <c r="V1074" s="464" t="s">
        <v>159</v>
      </c>
    </row>
    <row r="1075" spans="1:22" x14ac:dyDescent="0.2">
      <c r="A1075" s="406" t="s">
        <v>258</v>
      </c>
      <c r="B1075" s="406" t="s">
        <v>259</v>
      </c>
      <c r="C1075" s="406" t="s">
        <v>123</v>
      </c>
      <c r="D1075" s="406" t="s">
        <v>303</v>
      </c>
      <c r="E1075" s="406" t="s">
        <v>391</v>
      </c>
      <c r="F1075" s="406">
        <v>9</v>
      </c>
      <c r="G1075" s="406" t="s">
        <v>230</v>
      </c>
      <c r="H1075" s="406" t="s">
        <v>158</v>
      </c>
      <c r="I1075" s="406" t="s">
        <v>246</v>
      </c>
      <c r="J1075" s="406" t="s">
        <v>307</v>
      </c>
      <c r="K1075" s="406"/>
      <c r="L1075" s="406"/>
      <c r="M1075" s="406"/>
      <c r="N1075" s="406"/>
      <c r="O1075" s="406">
        <v>0</v>
      </c>
      <c r="P1075" s="406">
        <v>0</v>
      </c>
      <c r="Q1075" s="463">
        <v>9</v>
      </c>
      <c r="R1075" s="464" t="s">
        <v>158</v>
      </c>
      <c r="S1075" s="464" t="s">
        <v>139</v>
      </c>
      <c r="T1075" s="464">
        <v>0</v>
      </c>
      <c r="U1075" s="464">
        <v>0</v>
      </c>
      <c r="V1075" s="464" t="s">
        <v>159</v>
      </c>
    </row>
    <row r="1076" spans="1:22" x14ac:dyDescent="0.2">
      <c r="A1076" s="406" t="s">
        <v>258</v>
      </c>
      <c r="B1076" s="406" t="s">
        <v>259</v>
      </c>
      <c r="C1076" s="406" t="s">
        <v>123</v>
      </c>
      <c r="D1076" s="406" t="s">
        <v>304</v>
      </c>
      <c r="E1076" s="406" t="s">
        <v>391</v>
      </c>
      <c r="F1076" s="406">
        <v>9</v>
      </c>
      <c r="G1076" s="406" t="s">
        <v>230</v>
      </c>
      <c r="H1076" s="406" t="s">
        <v>158</v>
      </c>
      <c r="I1076" s="406" t="s">
        <v>246</v>
      </c>
      <c r="J1076" s="406" t="s">
        <v>314</v>
      </c>
      <c r="K1076" s="406"/>
      <c r="L1076" s="406"/>
      <c r="M1076" s="406"/>
      <c r="N1076" s="406"/>
      <c r="O1076" s="406">
        <v>0</v>
      </c>
      <c r="P1076" s="406">
        <v>0.3</v>
      </c>
      <c r="Q1076" s="463">
        <v>9</v>
      </c>
      <c r="R1076" s="464" t="s">
        <v>158</v>
      </c>
      <c r="S1076" s="464" t="s">
        <v>140</v>
      </c>
      <c r="T1076" s="464">
        <v>0</v>
      </c>
      <c r="U1076" s="464">
        <v>0.3</v>
      </c>
      <c r="V1076" s="464" t="s">
        <v>159</v>
      </c>
    </row>
    <row r="1077" spans="1:22" x14ac:dyDescent="0.2">
      <c r="A1077" s="406" t="s">
        <v>258</v>
      </c>
      <c r="B1077" s="406" t="s">
        <v>259</v>
      </c>
      <c r="C1077" s="406" t="s">
        <v>123</v>
      </c>
      <c r="D1077" s="406" t="s">
        <v>304</v>
      </c>
      <c r="E1077" s="406" t="s">
        <v>391</v>
      </c>
      <c r="F1077" s="406">
        <v>9</v>
      </c>
      <c r="G1077" s="406" t="s">
        <v>230</v>
      </c>
      <c r="H1077" s="406" t="s">
        <v>158</v>
      </c>
      <c r="I1077" s="406" t="s">
        <v>246</v>
      </c>
      <c r="J1077" s="406" t="s">
        <v>307</v>
      </c>
      <c r="K1077" s="406"/>
      <c r="L1077" s="406"/>
      <c r="M1077" s="406"/>
      <c r="N1077" s="406"/>
      <c r="O1077" s="406">
        <v>0</v>
      </c>
      <c r="P1077" s="406">
        <v>0</v>
      </c>
      <c r="Q1077" s="463">
        <v>9</v>
      </c>
      <c r="R1077" s="464" t="s">
        <v>158</v>
      </c>
      <c r="S1077" s="464" t="s">
        <v>141</v>
      </c>
      <c r="T1077" s="464">
        <v>0</v>
      </c>
      <c r="U1077" s="464">
        <v>0</v>
      </c>
      <c r="V1077" s="464" t="s">
        <v>159</v>
      </c>
    </row>
    <row r="1078" spans="1:22" x14ac:dyDescent="0.2">
      <c r="A1078" s="406" t="s">
        <v>258</v>
      </c>
      <c r="B1078" s="406" t="s">
        <v>259</v>
      </c>
      <c r="C1078" s="406" t="s">
        <v>123</v>
      </c>
      <c r="D1078" s="406" t="s">
        <v>73</v>
      </c>
      <c r="E1078" s="406" t="s">
        <v>391</v>
      </c>
      <c r="F1078" s="406">
        <v>10</v>
      </c>
      <c r="G1078" s="406" t="s">
        <v>230</v>
      </c>
      <c r="H1078" s="406" t="s">
        <v>160</v>
      </c>
      <c r="I1078" s="406" t="s">
        <v>246</v>
      </c>
      <c r="J1078" s="406" t="s">
        <v>314</v>
      </c>
      <c r="K1078" s="406"/>
      <c r="L1078" s="406"/>
      <c r="M1078" s="406"/>
      <c r="N1078" s="406"/>
      <c r="O1078" s="406">
        <v>0</v>
      </c>
      <c r="P1078" s="406">
        <v>0.6</v>
      </c>
      <c r="Q1078" s="463">
        <v>10</v>
      </c>
      <c r="R1078" s="464" t="s">
        <v>160</v>
      </c>
      <c r="S1078" s="464" t="s">
        <v>132</v>
      </c>
      <c r="T1078" s="464">
        <v>0</v>
      </c>
      <c r="U1078" s="464">
        <v>0.6</v>
      </c>
      <c r="V1078" s="464" t="s">
        <v>161</v>
      </c>
    </row>
    <row r="1079" spans="1:22" x14ac:dyDescent="0.2">
      <c r="A1079" s="406" t="s">
        <v>258</v>
      </c>
      <c r="B1079" s="406" t="s">
        <v>259</v>
      </c>
      <c r="C1079" s="406" t="s">
        <v>123</v>
      </c>
      <c r="D1079" s="406" t="s">
        <v>73</v>
      </c>
      <c r="E1079" s="406" t="s">
        <v>391</v>
      </c>
      <c r="F1079" s="406">
        <v>10</v>
      </c>
      <c r="G1079" s="406" t="s">
        <v>230</v>
      </c>
      <c r="H1079" s="406" t="s">
        <v>160</v>
      </c>
      <c r="I1079" s="406" t="s">
        <v>246</v>
      </c>
      <c r="J1079" s="406" t="s">
        <v>307</v>
      </c>
      <c r="K1079" s="406"/>
      <c r="L1079" s="406"/>
      <c r="M1079" s="406"/>
      <c r="N1079" s="406"/>
      <c r="O1079" s="406">
        <v>0</v>
      </c>
      <c r="P1079" s="406">
        <v>0</v>
      </c>
      <c r="Q1079" s="463">
        <v>10</v>
      </c>
      <c r="R1079" s="464" t="s">
        <v>160</v>
      </c>
      <c r="S1079" s="464" t="s">
        <v>133</v>
      </c>
      <c r="T1079" s="464">
        <v>0</v>
      </c>
      <c r="U1079" s="464">
        <v>0</v>
      </c>
      <c r="V1079" s="464" t="s">
        <v>161</v>
      </c>
    </row>
    <row r="1080" spans="1:22" x14ac:dyDescent="0.2">
      <c r="A1080" s="406" t="s">
        <v>258</v>
      </c>
      <c r="B1080" s="406" t="s">
        <v>259</v>
      </c>
      <c r="C1080" s="406" t="s">
        <v>123</v>
      </c>
      <c r="D1080" s="406" t="s">
        <v>301</v>
      </c>
      <c r="E1080" s="406" t="s">
        <v>391</v>
      </c>
      <c r="F1080" s="406">
        <v>10</v>
      </c>
      <c r="G1080" s="406" t="s">
        <v>230</v>
      </c>
      <c r="H1080" s="406" t="s">
        <v>160</v>
      </c>
      <c r="I1080" s="406" t="s">
        <v>246</v>
      </c>
      <c r="J1080" s="406" t="s">
        <v>314</v>
      </c>
      <c r="K1080" s="406"/>
      <c r="L1080" s="406"/>
      <c r="M1080" s="406"/>
      <c r="N1080" s="406"/>
      <c r="O1080" s="406">
        <v>0</v>
      </c>
      <c r="P1080" s="406">
        <v>0.3</v>
      </c>
      <c r="Q1080" s="463">
        <v>10</v>
      </c>
      <c r="R1080" s="464" t="s">
        <v>160</v>
      </c>
      <c r="S1080" s="464" t="s">
        <v>134</v>
      </c>
      <c r="T1080" s="464">
        <v>0</v>
      </c>
      <c r="U1080" s="464">
        <v>0.3</v>
      </c>
      <c r="V1080" s="464" t="s">
        <v>161</v>
      </c>
    </row>
    <row r="1081" spans="1:22" x14ac:dyDescent="0.2">
      <c r="A1081" s="406" t="s">
        <v>258</v>
      </c>
      <c r="B1081" s="406" t="s">
        <v>259</v>
      </c>
      <c r="C1081" s="406" t="s">
        <v>123</v>
      </c>
      <c r="D1081" s="406" t="s">
        <v>301</v>
      </c>
      <c r="E1081" s="406" t="s">
        <v>391</v>
      </c>
      <c r="F1081" s="406">
        <v>10</v>
      </c>
      <c r="G1081" s="406" t="s">
        <v>230</v>
      </c>
      <c r="H1081" s="406" t="s">
        <v>160</v>
      </c>
      <c r="I1081" s="406" t="s">
        <v>246</v>
      </c>
      <c r="J1081" s="406" t="s">
        <v>307</v>
      </c>
      <c r="K1081" s="406"/>
      <c r="L1081" s="406"/>
      <c r="M1081" s="406"/>
      <c r="N1081" s="406"/>
      <c r="O1081" s="406">
        <v>0</v>
      </c>
      <c r="P1081" s="406">
        <v>0</v>
      </c>
      <c r="Q1081" s="463">
        <v>10</v>
      </c>
      <c r="R1081" s="464" t="s">
        <v>160</v>
      </c>
      <c r="S1081" s="464" t="s">
        <v>135</v>
      </c>
      <c r="T1081" s="464">
        <v>0</v>
      </c>
      <c r="U1081" s="464">
        <v>0</v>
      </c>
      <c r="V1081" s="464" t="s">
        <v>161</v>
      </c>
    </row>
    <row r="1082" spans="1:22" x14ac:dyDescent="0.2">
      <c r="A1082" s="406" t="s">
        <v>258</v>
      </c>
      <c r="B1082" s="406" t="s">
        <v>259</v>
      </c>
      <c r="C1082" s="406" t="s">
        <v>123</v>
      </c>
      <c r="D1082" s="406" t="s">
        <v>302</v>
      </c>
      <c r="E1082" s="406" t="s">
        <v>391</v>
      </c>
      <c r="F1082" s="406">
        <v>10</v>
      </c>
      <c r="G1082" s="406" t="s">
        <v>230</v>
      </c>
      <c r="H1082" s="406" t="s">
        <v>160</v>
      </c>
      <c r="I1082" s="406" t="s">
        <v>246</v>
      </c>
      <c r="J1082" s="406" t="s">
        <v>314</v>
      </c>
      <c r="K1082" s="406"/>
      <c r="L1082" s="406"/>
      <c r="M1082" s="406"/>
      <c r="N1082" s="406"/>
      <c r="O1082" s="406">
        <v>0</v>
      </c>
      <c r="P1082" s="406">
        <v>0.3</v>
      </c>
      <c r="Q1082" s="463">
        <v>10</v>
      </c>
      <c r="R1082" s="464" t="s">
        <v>160</v>
      </c>
      <c r="S1082" s="464" t="s">
        <v>136</v>
      </c>
      <c r="T1082" s="464">
        <v>0</v>
      </c>
      <c r="U1082" s="464">
        <v>0.3</v>
      </c>
      <c r="V1082" s="464" t="s">
        <v>161</v>
      </c>
    </row>
    <row r="1083" spans="1:22" x14ac:dyDescent="0.2">
      <c r="A1083" s="406" t="s">
        <v>258</v>
      </c>
      <c r="B1083" s="406" t="s">
        <v>259</v>
      </c>
      <c r="C1083" s="406" t="s">
        <v>123</v>
      </c>
      <c r="D1083" s="406" t="s">
        <v>302</v>
      </c>
      <c r="E1083" s="406" t="s">
        <v>391</v>
      </c>
      <c r="F1083" s="406">
        <v>10</v>
      </c>
      <c r="G1083" s="406" t="s">
        <v>230</v>
      </c>
      <c r="H1083" s="406" t="s">
        <v>160</v>
      </c>
      <c r="I1083" s="406" t="s">
        <v>246</v>
      </c>
      <c r="J1083" s="406" t="s">
        <v>307</v>
      </c>
      <c r="K1083" s="406"/>
      <c r="L1083" s="406"/>
      <c r="M1083" s="406"/>
      <c r="N1083" s="406"/>
      <c r="O1083" s="406">
        <v>0</v>
      </c>
      <c r="P1083" s="406">
        <v>0</v>
      </c>
      <c r="Q1083" s="463">
        <v>10</v>
      </c>
      <c r="R1083" s="464" t="s">
        <v>160</v>
      </c>
      <c r="S1083" s="464" t="s">
        <v>137</v>
      </c>
      <c r="T1083" s="464">
        <v>0</v>
      </c>
      <c r="U1083" s="464">
        <v>0</v>
      </c>
      <c r="V1083" s="464" t="s">
        <v>161</v>
      </c>
    </row>
    <row r="1084" spans="1:22" x14ac:dyDescent="0.2">
      <c r="A1084" s="406" t="s">
        <v>258</v>
      </c>
      <c r="B1084" s="406" t="s">
        <v>259</v>
      </c>
      <c r="C1084" s="406" t="s">
        <v>123</v>
      </c>
      <c r="D1084" s="406" t="s">
        <v>303</v>
      </c>
      <c r="E1084" s="406" t="s">
        <v>391</v>
      </c>
      <c r="F1084" s="406">
        <v>10</v>
      </c>
      <c r="G1084" s="406" t="s">
        <v>230</v>
      </c>
      <c r="H1084" s="406" t="s">
        <v>160</v>
      </c>
      <c r="I1084" s="406" t="s">
        <v>246</v>
      </c>
      <c r="J1084" s="406" t="s">
        <v>314</v>
      </c>
      <c r="K1084" s="406"/>
      <c r="L1084" s="406"/>
      <c r="M1084" s="406"/>
      <c r="N1084" s="406"/>
      <c r="O1084" s="406">
        <v>0</v>
      </c>
      <c r="P1084" s="406">
        <v>0.3</v>
      </c>
      <c r="Q1084" s="463">
        <v>10</v>
      </c>
      <c r="R1084" s="464" t="s">
        <v>160</v>
      </c>
      <c r="S1084" s="464" t="s">
        <v>138</v>
      </c>
      <c r="T1084" s="464">
        <v>0</v>
      </c>
      <c r="U1084" s="464">
        <v>0.3</v>
      </c>
      <c r="V1084" s="464" t="s">
        <v>161</v>
      </c>
    </row>
    <row r="1085" spans="1:22" x14ac:dyDescent="0.2">
      <c r="A1085" s="406" t="s">
        <v>258</v>
      </c>
      <c r="B1085" s="406" t="s">
        <v>259</v>
      </c>
      <c r="C1085" s="406" t="s">
        <v>123</v>
      </c>
      <c r="D1085" s="406" t="s">
        <v>303</v>
      </c>
      <c r="E1085" s="406" t="s">
        <v>391</v>
      </c>
      <c r="F1085" s="406">
        <v>10</v>
      </c>
      <c r="G1085" s="406" t="s">
        <v>230</v>
      </c>
      <c r="H1085" s="406" t="s">
        <v>160</v>
      </c>
      <c r="I1085" s="406" t="s">
        <v>246</v>
      </c>
      <c r="J1085" s="406" t="s">
        <v>307</v>
      </c>
      <c r="K1085" s="406"/>
      <c r="L1085" s="406"/>
      <c r="M1085" s="406"/>
      <c r="N1085" s="406"/>
      <c r="O1085" s="406">
        <v>0</v>
      </c>
      <c r="P1085" s="406">
        <v>0</v>
      </c>
      <c r="Q1085" s="463">
        <v>10</v>
      </c>
      <c r="R1085" s="464" t="s">
        <v>160</v>
      </c>
      <c r="S1085" s="464" t="s">
        <v>139</v>
      </c>
      <c r="T1085" s="464">
        <v>0</v>
      </c>
      <c r="U1085" s="464">
        <v>0</v>
      </c>
      <c r="V1085" s="464" t="s">
        <v>161</v>
      </c>
    </row>
    <row r="1086" spans="1:22" x14ac:dyDescent="0.2">
      <c r="A1086" s="406" t="s">
        <v>258</v>
      </c>
      <c r="B1086" s="406" t="s">
        <v>259</v>
      </c>
      <c r="C1086" s="406" t="s">
        <v>123</v>
      </c>
      <c r="D1086" s="406" t="s">
        <v>304</v>
      </c>
      <c r="E1086" s="406" t="s">
        <v>391</v>
      </c>
      <c r="F1086" s="406">
        <v>10</v>
      </c>
      <c r="G1086" s="406" t="s">
        <v>230</v>
      </c>
      <c r="H1086" s="406" t="s">
        <v>160</v>
      </c>
      <c r="I1086" s="406" t="s">
        <v>246</v>
      </c>
      <c r="J1086" s="406" t="s">
        <v>314</v>
      </c>
      <c r="K1086" s="406"/>
      <c r="L1086" s="406"/>
      <c r="M1086" s="406"/>
      <c r="N1086" s="406"/>
      <c r="O1086" s="406">
        <v>0</v>
      </c>
      <c r="P1086" s="406">
        <v>0.3</v>
      </c>
      <c r="Q1086" s="463">
        <v>10</v>
      </c>
      <c r="R1086" s="464" t="s">
        <v>160</v>
      </c>
      <c r="S1086" s="464" t="s">
        <v>140</v>
      </c>
      <c r="T1086" s="464">
        <v>0</v>
      </c>
      <c r="U1086" s="464">
        <v>0.3</v>
      </c>
      <c r="V1086" s="464" t="s">
        <v>161</v>
      </c>
    </row>
    <row r="1087" spans="1:22" x14ac:dyDescent="0.2">
      <c r="A1087" s="406" t="s">
        <v>258</v>
      </c>
      <c r="B1087" s="406" t="s">
        <v>259</v>
      </c>
      <c r="C1087" s="406" t="s">
        <v>123</v>
      </c>
      <c r="D1087" s="406" t="s">
        <v>304</v>
      </c>
      <c r="E1087" s="406" t="s">
        <v>391</v>
      </c>
      <c r="F1087" s="406">
        <v>10</v>
      </c>
      <c r="G1087" s="406" t="s">
        <v>230</v>
      </c>
      <c r="H1087" s="406" t="s">
        <v>160</v>
      </c>
      <c r="I1087" s="406" t="s">
        <v>246</v>
      </c>
      <c r="J1087" s="406" t="s">
        <v>307</v>
      </c>
      <c r="K1087" s="406"/>
      <c r="L1087" s="406"/>
      <c r="M1087" s="406"/>
      <c r="N1087" s="406"/>
      <c r="O1087" s="406">
        <v>0</v>
      </c>
      <c r="P1087" s="406">
        <v>0</v>
      </c>
      <c r="Q1087" s="463">
        <v>10</v>
      </c>
      <c r="R1087" s="464" t="s">
        <v>160</v>
      </c>
      <c r="S1087" s="464" t="s">
        <v>141</v>
      </c>
      <c r="T1087" s="464">
        <v>0</v>
      </c>
      <c r="U1087" s="464">
        <v>0</v>
      </c>
      <c r="V1087" s="464" t="s">
        <v>161</v>
      </c>
    </row>
    <row r="1088" spans="1:22" x14ac:dyDescent="0.2">
      <c r="A1088" s="406" t="s">
        <v>258</v>
      </c>
      <c r="B1088" s="406" t="s">
        <v>259</v>
      </c>
      <c r="C1088" s="406" t="s">
        <v>123</v>
      </c>
      <c r="D1088" s="406" t="s">
        <v>73</v>
      </c>
      <c r="E1088" s="406" t="s">
        <v>391</v>
      </c>
      <c r="F1088" s="406">
        <v>11</v>
      </c>
      <c r="G1088" s="406" t="s">
        <v>230</v>
      </c>
      <c r="H1088" s="406" t="s">
        <v>162</v>
      </c>
      <c r="I1088" s="406" t="s">
        <v>246</v>
      </c>
      <c r="J1088" s="406" t="s">
        <v>314</v>
      </c>
      <c r="K1088" s="406"/>
      <c r="L1088" s="406"/>
      <c r="M1088" s="406"/>
      <c r="N1088" s="406"/>
      <c r="O1088" s="406">
        <v>0</v>
      </c>
      <c r="P1088" s="406">
        <v>1.5</v>
      </c>
      <c r="Q1088" s="463">
        <v>11</v>
      </c>
      <c r="R1088" s="464" t="s">
        <v>162</v>
      </c>
      <c r="S1088" s="464" t="s">
        <v>132</v>
      </c>
      <c r="T1088" s="464">
        <v>0</v>
      </c>
      <c r="U1088" s="464">
        <v>1.5</v>
      </c>
      <c r="V1088" s="464" t="s">
        <v>163</v>
      </c>
    </row>
    <row r="1089" spans="1:22" x14ac:dyDescent="0.2">
      <c r="A1089" s="406" t="s">
        <v>258</v>
      </c>
      <c r="B1089" s="406" t="s">
        <v>259</v>
      </c>
      <c r="C1089" s="406" t="s">
        <v>123</v>
      </c>
      <c r="D1089" s="406" t="s">
        <v>73</v>
      </c>
      <c r="E1089" s="406" t="s">
        <v>391</v>
      </c>
      <c r="F1089" s="406">
        <v>11</v>
      </c>
      <c r="G1089" s="406" t="s">
        <v>230</v>
      </c>
      <c r="H1089" s="406" t="s">
        <v>162</v>
      </c>
      <c r="I1089" s="406" t="s">
        <v>246</v>
      </c>
      <c r="J1089" s="406" t="s">
        <v>307</v>
      </c>
      <c r="K1089" s="406"/>
      <c r="L1089" s="406"/>
      <c r="M1089" s="406"/>
      <c r="N1089" s="406"/>
      <c r="O1089" s="406">
        <v>0</v>
      </c>
      <c r="P1089" s="406">
        <v>0</v>
      </c>
      <c r="Q1089" s="463">
        <v>11</v>
      </c>
      <c r="R1089" s="464" t="s">
        <v>162</v>
      </c>
      <c r="S1089" s="464" t="s">
        <v>133</v>
      </c>
      <c r="T1089" s="464">
        <v>0</v>
      </c>
      <c r="U1089" s="464">
        <v>0</v>
      </c>
      <c r="V1089" s="464" t="s">
        <v>163</v>
      </c>
    </row>
    <row r="1090" spans="1:22" x14ac:dyDescent="0.2">
      <c r="A1090" s="406" t="s">
        <v>258</v>
      </c>
      <c r="B1090" s="406" t="s">
        <v>259</v>
      </c>
      <c r="C1090" s="406" t="s">
        <v>123</v>
      </c>
      <c r="D1090" s="406" t="s">
        <v>301</v>
      </c>
      <c r="E1090" s="406" t="s">
        <v>391</v>
      </c>
      <c r="F1090" s="406">
        <v>11</v>
      </c>
      <c r="G1090" s="406" t="s">
        <v>230</v>
      </c>
      <c r="H1090" s="406" t="s">
        <v>162</v>
      </c>
      <c r="I1090" s="406" t="s">
        <v>246</v>
      </c>
      <c r="J1090" s="406" t="s">
        <v>314</v>
      </c>
      <c r="K1090" s="406"/>
      <c r="L1090" s="406"/>
      <c r="M1090" s="406"/>
      <c r="N1090" s="406"/>
      <c r="O1090" s="406">
        <v>0</v>
      </c>
      <c r="P1090" s="406">
        <v>1</v>
      </c>
      <c r="Q1090" s="463">
        <v>11</v>
      </c>
      <c r="R1090" s="464" t="s">
        <v>162</v>
      </c>
      <c r="S1090" s="464" t="s">
        <v>134</v>
      </c>
      <c r="T1090" s="464">
        <v>0</v>
      </c>
      <c r="U1090" s="464">
        <v>1</v>
      </c>
      <c r="V1090" s="464" t="s">
        <v>163</v>
      </c>
    </row>
    <row r="1091" spans="1:22" x14ac:dyDescent="0.2">
      <c r="A1091" s="406" t="s">
        <v>258</v>
      </c>
      <c r="B1091" s="406" t="s">
        <v>259</v>
      </c>
      <c r="C1091" s="406" t="s">
        <v>123</v>
      </c>
      <c r="D1091" s="406" t="s">
        <v>301</v>
      </c>
      <c r="E1091" s="406" t="s">
        <v>391</v>
      </c>
      <c r="F1091" s="406">
        <v>11</v>
      </c>
      <c r="G1091" s="406" t="s">
        <v>230</v>
      </c>
      <c r="H1091" s="406" t="s">
        <v>162</v>
      </c>
      <c r="I1091" s="406" t="s">
        <v>246</v>
      </c>
      <c r="J1091" s="406" t="s">
        <v>307</v>
      </c>
      <c r="K1091" s="406"/>
      <c r="L1091" s="406"/>
      <c r="M1091" s="406"/>
      <c r="N1091" s="406"/>
      <c r="O1091" s="406">
        <v>0</v>
      </c>
      <c r="P1091" s="406">
        <v>0</v>
      </c>
      <c r="Q1091" s="463">
        <v>11</v>
      </c>
      <c r="R1091" s="464" t="s">
        <v>162</v>
      </c>
      <c r="S1091" s="464" t="s">
        <v>135</v>
      </c>
      <c r="T1091" s="464">
        <v>0</v>
      </c>
      <c r="U1091" s="464">
        <v>0</v>
      </c>
      <c r="V1091" s="464" t="s">
        <v>163</v>
      </c>
    </row>
    <row r="1092" spans="1:22" x14ac:dyDescent="0.2">
      <c r="A1092" s="406" t="s">
        <v>258</v>
      </c>
      <c r="B1092" s="406" t="s">
        <v>259</v>
      </c>
      <c r="C1092" s="406" t="s">
        <v>123</v>
      </c>
      <c r="D1092" s="406" t="s">
        <v>302</v>
      </c>
      <c r="E1092" s="406" t="s">
        <v>391</v>
      </c>
      <c r="F1092" s="406">
        <v>11</v>
      </c>
      <c r="G1092" s="406" t="s">
        <v>230</v>
      </c>
      <c r="H1092" s="406" t="s">
        <v>162</v>
      </c>
      <c r="I1092" s="406" t="s">
        <v>246</v>
      </c>
      <c r="J1092" s="406" t="s">
        <v>314</v>
      </c>
      <c r="K1092" s="406"/>
      <c r="L1092" s="406"/>
      <c r="M1092" s="406"/>
      <c r="N1092" s="406"/>
      <c r="O1092" s="406">
        <v>0</v>
      </c>
      <c r="P1092" s="406">
        <v>0.3</v>
      </c>
      <c r="Q1092" s="463">
        <v>11</v>
      </c>
      <c r="R1092" s="464" t="s">
        <v>162</v>
      </c>
      <c r="S1092" s="464" t="s">
        <v>136</v>
      </c>
      <c r="T1092" s="464">
        <v>0</v>
      </c>
      <c r="U1092" s="464">
        <v>0.3</v>
      </c>
      <c r="V1092" s="464" t="s">
        <v>163</v>
      </c>
    </row>
    <row r="1093" spans="1:22" x14ac:dyDescent="0.2">
      <c r="A1093" s="406" t="s">
        <v>258</v>
      </c>
      <c r="B1093" s="406" t="s">
        <v>259</v>
      </c>
      <c r="C1093" s="406" t="s">
        <v>123</v>
      </c>
      <c r="D1093" s="406" t="s">
        <v>302</v>
      </c>
      <c r="E1093" s="406" t="s">
        <v>391</v>
      </c>
      <c r="F1093" s="406">
        <v>11</v>
      </c>
      <c r="G1093" s="406" t="s">
        <v>230</v>
      </c>
      <c r="H1093" s="406" t="s">
        <v>162</v>
      </c>
      <c r="I1093" s="406" t="s">
        <v>246</v>
      </c>
      <c r="J1093" s="406" t="s">
        <v>307</v>
      </c>
      <c r="K1093" s="406"/>
      <c r="L1093" s="406"/>
      <c r="M1093" s="406"/>
      <c r="N1093" s="406"/>
      <c r="O1093" s="406">
        <v>0</v>
      </c>
      <c r="P1093" s="406">
        <v>0</v>
      </c>
      <c r="Q1093" s="463">
        <v>11</v>
      </c>
      <c r="R1093" s="464" t="s">
        <v>162</v>
      </c>
      <c r="S1093" s="464" t="s">
        <v>137</v>
      </c>
      <c r="T1093" s="464">
        <v>0</v>
      </c>
      <c r="U1093" s="464">
        <v>0</v>
      </c>
      <c r="V1093" s="464" t="s">
        <v>163</v>
      </c>
    </row>
    <row r="1094" spans="1:22" x14ac:dyDescent="0.2">
      <c r="A1094" s="406" t="s">
        <v>258</v>
      </c>
      <c r="B1094" s="406" t="s">
        <v>259</v>
      </c>
      <c r="C1094" s="406" t="s">
        <v>123</v>
      </c>
      <c r="D1094" s="406" t="s">
        <v>303</v>
      </c>
      <c r="E1094" s="406" t="s">
        <v>391</v>
      </c>
      <c r="F1094" s="406">
        <v>11</v>
      </c>
      <c r="G1094" s="406" t="s">
        <v>230</v>
      </c>
      <c r="H1094" s="406" t="s">
        <v>162</v>
      </c>
      <c r="I1094" s="406" t="s">
        <v>246</v>
      </c>
      <c r="J1094" s="406" t="s">
        <v>314</v>
      </c>
      <c r="K1094" s="406"/>
      <c r="L1094" s="406"/>
      <c r="M1094" s="406"/>
      <c r="N1094" s="406"/>
      <c r="O1094" s="406">
        <v>0</v>
      </c>
      <c r="P1094" s="406">
        <v>0.3</v>
      </c>
      <c r="Q1094" s="463">
        <v>11</v>
      </c>
      <c r="R1094" s="464" t="s">
        <v>162</v>
      </c>
      <c r="S1094" s="464" t="s">
        <v>138</v>
      </c>
      <c r="T1094" s="464">
        <v>0</v>
      </c>
      <c r="U1094" s="464">
        <v>0.3</v>
      </c>
      <c r="V1094" s="464" t="s">
        <v>163</v>
      </c>
    </row>
    <row r="1095" spans="1:22" x14ac:dyDescent="0.2">
      <c r="A1095" s="406" t="s">
        <v>258</v>
      </c>
      <c r="B1095" s="406" t="s">
        <v>259</v>
      </c>
      <c r="C1095" s="406" t="s">
        <v>123</v>
      </c>
      <c r="D1095" s="406" t="s">
        <v>303</v>
      </c>
      <c r="E1095" s="406" t="s">
        <v>391</v>
      </c>
      <c r="F1095" s="406">
        <v>11</v>
      </c>
      <c r="G1095" s="406" t="s">
        <v>230</v>
      </c>
      <c r="H1095" s="406" t="s">
        <v>162</v>
      </c>
      <c r="I1095" s="406" t="s">
        <v>246</v>
      </c>
      <c r="J1095" s="406" t="s">
        <v>307</v>
      </c>
      <c r="K1095" s="406"/>
      <c r="L1095" s="406"/>
      <c r="M1095" s="406"/>
      <c r="N1095" s="406"/>
      <c r="O1095" s="406">
        <v>0</v>
      </c>
      <c r="P1095" s="406">
        <v>0</v>
      </c>
      <c r="Q1095" s="463">
        <v>11</v>
      </c>
      <c r="R1095" s="464" t="s">
        <v>162</v>
      </c>
      <c r="S1095" s="464" t="s">
        <v>139</v>
      </c>
      <c r="T1095" s="464">
        <v>0</v>
      </c>
      <c r="U1095" s="464">
        <v>0</v>
      </c>
      <c r="V1095" s="464" t="s">
        <v>163</v>
      </c>
    </row>
    <row r="1096" spans="1:22" x14ac:dyDescent="0.2">
      <c r="A1096" s="406" t="s">
        <v>258</v>
      </c>
      <c r="B1096" s="406" t="s">
        <v>259</v>
      </c>
      <c r="C1096" s="406" t="s">
        <v>123</v>
      </c>
      <c r="D1096" s="406" t="s">
        <v>304</v>
      </c>
      <c r="E1096" s="406" t="s">
        <v>391</v>
      </c>
      <c r="F1096" s="406">
        <v>11</v>
      </c>
      <c r="G1096" s="406" t="s">
        <v>230</v>
      </c>
      <c r="H1096" s="406" t="s">
        <v>162</v>
      </c>
      <c r="I1096" s="406" t="s">
        <v>246</v>
      </c>
      <c r="J1096" s="406" t="s">
        <v>314</v>
      </c>
      <c r="K1096" s="406"/>
      <c r="L1096" s="406"/>
      <c r="M1096" s="406"/>
      <c r="N1096" s="406"/>
      <c r="O1096" s="406">
        <v>0</v>
      </c>
      <c r="P1096" s="406">
        <v>0.3</v>
      </c>
      <c r="Q1096" s="463">
        <v>11</v>
      </c>
      <c r="R1096" s="464" t="s">
        <v>162</v>
      </c>
      <c r="S1096" s="464" t="s">
        <v>140</v>
      </c>
      <c r="T1096" s="464">
        <v>0</v>
      </c>
      <c r="U1096" s="464">
        <v>0.3</v>
      </c>
      <c r="V1096" s="464" t="s">
        <v>163</v>
      </c>
    </row>
    <row r="1097" spans="1:22" x14ac:dyDescent="0.2">
      <c r="A1097" s="406" t="s">
        <v>258</v>
      </c>
      <c r="B1097" s="406" t="s">
        <v>259</v>
      </c>
      <c r="C1097" s="406" t="s">
        <v>123</v>
      </c>
      <c r="D1097" s="406" t="s">
        <v>304</v>
      </c>
      <c r="E1097" s="406" t="s">
        <v>391</v>
      </c>
      <c r="F1097" s="406">
        <v>11</v>
      </c>
      <c r="G1097" s="406" t="s">
        <v>230</v>
      </c>
      <c r="H1097" s="406" t="s">
        <v>162</v>
      </c>
      <c r="I1097" s="406" t="s">
        <v>246</v>
      </c>
      <c r="J1097" s="406" t="s">
        <v>307</v>
      </c>
      <c r="K1097" s="406"/>
      <c r="L1097" s="406"/>
      <c r="M1097" s="406"/>
      <c r="N1097" s="406"/>
      <c r="O1097" s="406">
        <v>0</v>
      </c>
      <c r="P1097" s="406">
        <v>0</v>
      </c>
      <c r="Q1097" s="463">
        <v>11</v>
      </c>
      <c r="R1097" s="464" t="s">
        <v>162</v>
      </c>
      <c r="S1097" s="464" t="s">
        <v>141</v>
      </c>
      <c r="T1097" s="464">
        <v>0</v>
      </c>
      <c r="U1097" s="464">
        <v>0</v>
      </c>
      <c r="V1097" s="464" t="s">
        <v>163</v>
      </c>
    </row>
    <row r="1098" spans="1:22" x14ac:dyDescent="0.2">
      <c r="A1098" s="406" t="s">
        <v>258</v>
      </c>
      <c r="B1098" s="406" t="s">
        <v>259</v>
      </c>
      <c r="C1098" s="406" t="s">
        <v>123</v>
      </c>
      <c r="D1098" s="406" t="s">
        <v>73</v>
      </c>
      <c r="E1098" s="406" t="s">
        <v>391</v>
      </c>
      <c r="F1098" s="406">
        <v>12</v>
      </c>
      <c r="G1098" s="406" t="s">
        <v>230</v>
      </c>
      <c r="H1098" s="406" t="s">
        <v>164</v>
      </c>
      <c r="I1098" s="406" t="s">
        <v>246</v>
      </c>
      <c r="J1098" s="406" t="s">
        <v>314</v>
      </c>
      <c r="K1098" s="406"/>
      <c r="L1098" s="406"/>
      <c r="M1098" s="406"/>
      <c r="N1098" s="406"/>
      <c r="O1098" s="406">
        <v>0</v>
      </c>
      <c r="P1098" s="406">
        <v>1.5</v>
      </c>
      <c r="Q1098" s="463">
        <v>12</v>
      </c>
      <c r="R1098" s="464" t="s">
        <v>164</v>
      </c>
      <c r="S1098" s="464" t="s">
        <v>132</v>
      </c>
      <c r="T1098" s="464">
        <v>0</v>
      </c>
      <c r="U1098" s="464">
        <v>1.5</v>
      </c>
      <c r="V1098" s="464" t="s">
        <v>165</v>
      </c>
    </row>
    <row r="1099" spans="1:22" x14ac:dyDescent="0.2">
      <c r="A1099" s="406" t="s">
        <v>258</v>
      </c>
      <c r="B1099" s="406" t="s">
        <v>259</v>
      </c>
      <c r="C1099" s="406" t="s">
        <v>123</v>
      </c>
      <c r="D1099" s="406" t="s">
        <v>73</v>
      </c>
      <c r="E1099" s="406" t="s">
        <v>391</v>
      </c>
      <c r="F1099" s="406">
        <v>12</v>
      </c>
      <c r="G1099" s="406" t="s">
        <v>230</v>
      </c>
      <c r="H1099" s="406" t="s">
        <v>164</v>
      </c>
      <c r="I1099" s="406" t="s">
        <v>246</v>
      </c>
      <c r="J1099" s="406" t="s">
        <v>307</v>
      </c>
      <c r="K1099" s="406"/>
      <c r="L1099" s="406"/>
      <c r="M1099" s="406"/>
      <c r="N1099" s="406"/>
      <c r="O1099" s="406">
        <v>0</v>
      </c>
      <c r="P1099" s="406">
        <v>0</v>
      </c>
      <c r="Q1099" s="463">
        <v>12</v>
      </c>
      <c r="R1099" s="464" t="s">
        <v>164</v>
      </c>
      <c r="S1099" s="464" t="s">
        <v>133</v>
      </c>
      <c r="T1099" s="464">
        <v>0</v>
      </c>
      <c r="U1099" s="464">
        <v>0</v>
      </c>
      <c r="V1099" s="464" t="s">
        <v>165</v>
      </c>
    </row>
    <row r="1100" spans="1:22" x14ac:dyDescent="0.2">
      <c r="A1100" s="406" t="s">
        <v>258</v>
      </c>
      <c r="B1100" s="406" t="s">
        <v>259</v>
      </c>
      <c r="C1100" s="406" t="s">
        <v>123</v>
      </c>
      <c r="D1100" s="406" t="s">
        <v>301</v>
      </c>
      <c r="E1100" s="406" t="s">
        <v>391</v>
      </c>
      <c r="F1100" s="406">
        <v>12</v>
      </c>
      <c r="G1100" s="406" t="s">
        <v>230</v>
      </c>
      <c r="H1100" s="406" t="s">
        <v>164</v>
      </c>
      <c r="I1100" s="406" t="s">
        <v>246</v>
      </c>
      <c r="J1100" s="406" t="s">
        <v>314</v>
      </c>
      <c r="K1100" s="406"/>
      <c r="L1100" s="406"/>
      <c r="M1100" s="406"/>
      <c r="N1100" s="406"/>
      <c r="O1100" s="406">
        <v>0</v>
      </c>
      <c r="P1100" s="406">
        <v>0.7</v>
      </c>
      <c r="Q1100" s="463">
        <v>12</v>
      </c>
      <c r="R1100" s="464" t="s">
        <v>164</v>
      </c>
      <c r="S1100" s="464" t="s">
        <v>134</v>
      </c>
      <c r="T1100" s="464">
        <v>0</v>
      </c>
      <c r="U1100" s="464">
        <v>0.7</v>
      </c>
      <c r="V1100" s="464" t="s">
        <v>165</v>
      </c>
    </row>
    <row r="1101" spans="1:22" x14ac:dyDescent="0.2">
      <c r="A1101" s="406" t="s">
        <v>258</v>
      </c>
      <c r="B1101" s="406" t="s">
        <v>259</v>
      </c>
      <c r="C1101" s="406" t="s">
        <v>123</v>
      </c>
      <c r="D1101" s="406" t="s">
        <v>301</v>
      </c>
      <c r="E1101" s="406" t="s">
        <v>391</v>
      </c>
      <c r="F1101" s="406">
        <v>12</v>
      </c>
      <c r="G1101" s="406" t="s">
        <v>230</v>
      </c>
      <c r="H1101" s="406" t="s">
        <v>164</v>
      </c>
      <c r="I1101" s="406" t="s">
        <v>246</v>
      </c>
      <c r="J1101" s="406" t="s">
        <v>307</v>
      </c>
      <c r="K1101" s="406"/>
      <c r="L1101" s="406"/>
      <c r="M1101" s="406"/>
      <c r="N1101" s="406"/>
      <c r="O1101" s="406">
        <v>0</v>
      </c>
      <c r="P1101" s="406">
        <v>0</v>
      </c>
      <c r="Q1101" s="463">
        <v>12</v>
      </c>
      <c r="R1101" s="464" t="s">
        <v>164</v>
      </c>
      <c r="S1101" s="464" t="s">
        <v>135</v>
      </c>
      <c r="T1101" s="464">
        <v>0</v>
      </c>
      <c r="U1101" s="464">
        <v>0</v>
      </c>
      <c r="V1101" s="464" t="s">
        <v>165</v>
      </c>
    </row>
    <row r="1102" spans="1:22" x14ac:dyDescent="0.2">
      <c r="A1102" s="406" t="s">
        <v>258</v>
      </c>
      <c r="B1102" s="406" t="s">
        <v>259</v>
      </c>
      <c r="C1102" s="406" t="s">
        <v>123</v>
      </c>
      <c r="D1102" s="406" t="s">
        <v>302</v>
      </c>
      <c r="E1102" s="406" t="s">
        <v>391</v>
      </c>
      <c r="F1102" s="406">
        <v>12</v>
      </c>
      <c r="G1102" s="406" t="s">
        <v>230</v>
      </c>
      <c r="H1102" s="406" t="s">
        <v>164</v>
      </c>
      <c r="I1102" s="406" t="s">
        <v>246</v>
      </c>
      <c r="J1102" s="406" t="s">
        <v>314</v>
      </c>
      <c r="K1102" s="406"/>
      <c r="L1102" s="406"/>
      <c r="M1102" s="406"/>
      <c r="N1102" s="406"/>
      <c r="O1102" s="406">
        <v>0</v>
      </c>
      <c r="P1102" s="406">
        <v>0</v>
      </c>
      <c r="Q1102" s="463">
        <v>12</v>
      </c>
      <c r="R1102" s="464" t="s">
        <v>164</v>
      </c>
      <c r="S1102" s="464" t="s">
        <v>136</v>
      </c>
      <c r="T1102" s="464">
        <v>0</v>
      </c>
      <c r="U1102" s="464">
        <v>0</v>
      </c>
      <c r="V1102" s="464" t="s">
        <v>165</v>
      </c>
    </row>
    <row r="1103" spans="1:22" x14ac:dyDescent="0.2">
      <c r="A1103" s="406" t="s">
        <v>258</v>
      </c>
      <c r="B1103" s="406" t="s">
        <v>259</v>
      </c>
      <c r="C1103" s="406" t="s">
        <v>123</v>
      </c>
      <c r="D1103" s="406" t="s">
        <v>302</v>
      </c>
      <c r="E1103" s="406" t="s">
        <v>391</v>
      </c>
      <c r="F1103" s="406">
        <v>12</v>
      </c>
      <c r="G1103" s="406" t="s">
        <v>230</v>
      </c>
      <c r="H1103" s="406" t="s">
        <v>164</v>
      </c>
      <c r="I1103" s="406" t="s">
        <v>246</v>
      </c>
      <c r="J1103" s="406" t="s">
        <v>307</v>
      </c>
      <c r="K1103" s="406"/>
      <c r="L1103" s="406"/>
      <c r="M1103" s="406"/>
      <c r="N1103" s="406"/>
      <c r="O1103" s="406">
        <v>0</v>
      </c>
      <c r="P1103" s="406">
        <v>0</v>
      </c>
      <c r="Q1103" s="463">
        <v>12</v>
      </c>
      <c r="R1103" s="464" t="s">
        <v>164</v>
      </c>
      <c r="S1103" s="464" t="s">
        <v>137</v>
      </c>
      <c r="T1103" s="464">
        <v>0</v>
      </c>
      <c r="U1103" s="464">
        <v>0</v>
      </c>
      <c r="V1103" s="464" t="s">
        <v>165</v>
      </c>
    </row>
    <row r="1104" spans="1:22" x14ac:dyDescent="0.2">
      <c r="A1104" s="406" t="s">
        <v>258</v>
      </c>
      <c r="B1104" s="406" t="s">
        <v>259</v>
      </c>
      <c r="C1104" s="406" t="s">
        <v>123</v>
      </c>
      <c r="D1104" s="406" t="s">
        <v>303</v>
      </c>
      <c r="E1104" s="406" t="s">
        <v>391</v>
      </c>
      <c r="F1104" s="406">
        <v>12</v>
      </c>
      <c r="G1104" s="406" t="s">
        <v>230</v>
      </c>
      <c r="H1104" s="406" t="s">
        <v>164</v>
      </c>
      <c r="I1104" s="406" t="s">
        <v>246</v>
      </c>
      <c r="J1104" s="406" t="s">
        <v>314</v>
      </c>
      <c r="K1104" s="406"/>
      <c r="L1104" s="406"/>
      <c r="M1104" s="406"/>
      <c r="N1104" s="406"/>
      <c r="O1104" s="406">
        <v>0</v>
      </c>
      <c r="P1104" s="406">
        <v>0</v>
      </c>
      <c r="Q1104" s="463">
        <v>12</v>
      </c>
      <c r="R1104" s="464" t="s">
        <v>164</v>
      </c>
      <c r="S1104" s="464" t="s">
        <v>138</v>
      </c>
      <c r="T1104" s="464">
        <v>0</v>
      </c>
      <c r="U1104" s="464">
        <v>0</v>
      </c>
      <c r="V1104" s="464" t="s">
        <v>165</v>
      </c>
    </row>
    <row r="1105" spans="1:22" x14ac:dyDescent="0.2">
      <c r="A1105" s="406" t="s">
        <v>258</v>
      </c>
      <c r="B1105" s="406" t="s">
        <v>259</v>
      </c>
      <c r="C1105" s="406" t="s">
        <v>123</v>
      </c>
      <c r="D1105" s="406" t="s">
        <v>303</v>
      </c>
      <c r="E1105" s="406" t="s">
        <v>391</v>
      </c>
      <c r="F1105" s="406">
        <v>12</v>
      </c>
      <c r="G1105" s="406" t="s">
        <v>230</v>
      </c>
      <c r="H1105" s="406" t="s">
        <v>164</v>
      </c>
      <c r="I1105" s="406" t="s">
        <v>246</v>
      </c>
      <c r="J1105" s="406" t="s">
        <v>307</v>
      </c>
      <c r="K1105" s="406"/>
      <c r="L1105" s="406"/>
      <c r="M1105" s="406"/>
      <c r="N1105" s="406"/>
      <c r="O1105" s="406">
        <v>0</v>
      </c>
      <c r="P1105" s="406">
        <v>0</v>
      </c>
      <c r="Q1105" s="463">
        <v>12</v>
      </c>
      <c r="R1105" s="464" t="s">
        <v>164</v>
      </c>
      <c r="S1105" s="464" t="s">
        <v>139</v>
      </c>
      <c r="T1105" s="464">
        <v>0</v>
      </c>
      <c r="U1105" s="464">
        <v>0</v>
      </c>
      <c r="V1105" s="464" t="s">
        <v>165</v>
      </c>
    </row>
    <row r="1106" spans="1:22" x14ac:dyDescent="0.2">
      <c r="A1106" s="406" t="s">
        <v>258</v>
      </c>
      <c r="B1106" s="406" t="s">
        <v>259</v>
      </c>
      <c r="C1106" s="406" t="s">
        <v>123</v>
      </c>
      <c r="D1106" s="406" t="s">
        <v>304</v>
      </c>
      <c r="E1106" s="406" t="s">
        <v>391</v>
      </c>
      <c r="F1106" s="406">
        <v>12</v>
      </c>
      <c r="G1106" s="406" t="s">
        <v>230</v>
      </c>
      <c r="H1106" s="406" t="s">
        <v>164</v>
      </c>
      <c r="I1106" s="406" t="s">
        <v>246</v>
      </c>
      <c r="J1106" s="406" t="s">
        <v>314</v>
      </c>
      <c r="K1106" s="406"/>
      <c r="L1106" s="406"/>
      <c r="M1106" s="406"/>
      <c r="N1106" s="406"/>
      <c r="O1106" s="406">
        <v>0</v>
      </c>
      <c r="P1106" s="406">
        <v>0</v>
      </c>
      <c r="Q1106" s="463">
        <v>12</v>
      </c>
      <c r="R1106" s="464" t="s">
        <v>164</v>
      </c>
      <c r="S1106" s="464" t="s">
        <v>140</v>
      </c>
      <c r="T1106" s="464">
        <v>0</v>
      </c>
      <c r="U1106" s="464">
        <v>0</v>
      </c>
      <c r="V1106" s="464" t="s">
        <v>165</v>
      </c>
    </row>
    <row r="1107" spans="1:22" x14ac:dyDescent="0.2">
      <c r="A1107" s="406" t="s">
        <v>258</v>
      </c>
      <c r="B1107" s="406" t="s">
        <v>259</v>
      </c>
      <c r="C1107" s="406" t="s">
        <v>123</v>
      </c>
      <c r="D1107" s="406" t="s">
        <v>304</v>
      </c>
      <c r="E1107" s="406" t="s">
        <v>391</v>
      </c>
      <c r="F1107" s="406">
        <v>12</v>
      </c>
      <c r="G1107" s="406" t="s">
        <v>230</v>
      </c>
      <c r="H1107" s="406" t="s">
        <v>164</v>
      </c>
      <c r="I1107" s="406" t="s">
        <v>246</v>
      </c>
      <c r="J1107" s="406" t="s">
        <v>307</v>
      </c>
      <c r="K1107" s="406"/>
      <c r="L1107" s="406"/>
      <c r="M1107" s="406"/>
      <c r="N1107" s="406"/>
      <c r="O1107" s="406">
        <v>0</v>
      </c>
      <c r="P1107" s="406">
        <v>0</v>
      </c>
      <c r="Q1107" s="463">
        <v>12</v>
      </c>
      <c r="R1107" s="464" t="s">
        <v>164</v>
      </c>
      <c r="S1107" s="464" t="s">
        <v>141</v>
      </c>
      <c r="T1107" s="464">
        <v>0</v>
      </c>
      <c r="U1107" s="464">
        <v>0</v>
      </c>
      <c r="V1107" s="464" t="s">
        <v>165</v>
      </c>
    </row>
    <row r="1108" spans="1:22" x14ac:dyDescent="0.2">
      <c r="A1108" s="406" t="s">
        <v>258</v>
      </c>
      <c r="B1108" s="406" t="s">
        <v>259</v>
      </c>
      <c r="C1108" s="406" t="s">
        <v>123</v>
      </c>
      <c r="D1108" s="406" t="s">
        <v>73</v>
      </c>
      <c r="E1108" s="406" t="s">
        <v>391</v>
      </c>
      <c r="F1108" s="406">
        <v>13</v>
      </c>
      <c r="G1108" s="406" t="s">
        <v>230</v>
      </c>
      <c r="H1108" s="406" t="s">
        <v>166</v>
      </c>
      <c r="I1108" s="406" t="s">
        <v>246</v>
      </c>
      <c r="J1108" s="406" t="s">
        <v>314</v>
      </c>
      <c r="K1108" s="406"/>
      <c r="L1108" s="406"/>
      <c r="M1108" s="406"/>
      <c r="N1108" s="406"/>
      <c r="O1108" s="406">
        <v>0</v>
      </c>
      <c r="P1108" s="406">
        <v>0.45</v>
      </c>
      <c r="Q1108" s="463">
        <v>13</v>
      </c>
      <c r="R1108" s="464" t="s">
        <v>166</v>
      </c>
      <c r="S1108" s="464" t="s">
        <v>132</v>
      </c>
      <c r="T1108" s="464">
        <v>0</v>
      </c>
      <c r="U1108" s="464">
        <v>0.45</v>
      </c>
      <c r="V1108" s="464" t="s">
        <v>167</v>
      </c>
    </row>
    <row r="1109" spans="1:22" x14ac:dyDescent="0.2">
      <c r="A1109" s="406" t="s">
        <v>258</v>
      </c>
      <c r="B1109" s="406" t="s">
        <v>259</v>
      </c>
      <c r="C1109" s="406" t="s">
        <v>123</v>
      </c>
      <c r="D1109" s="406" t="s">
        <v>73</v>
      </c>
      <c r="E1109" s="406" t="s">
        <v>391</v>
      </c>
      <c r="F1109" s="406">
        <v>13</v>
      </c>
      <c r="G1109" s="406" t="s">
        <v>230</v>
      </c>
      <c r="H1109" s="406" t="s">
        <v>166</v>
      </c>
      <c r="I1109" s="406" t="s">
        <v>246</v>
      </c>
      <c r="J1109" s="406" t="s">
        <v>307</v>
      </c>
      <c r="K1109" s="406"/>
      <c r="L1109" s="406"/>
      <c r="M1109" s="406"/>
      <c r="N1109" s="406"/>
      <c r="O1109" s="406">
        <v>0</v>
      </c>
      <c r="P1109" s="406">
        <v>0</v>
      </c>
      <c r="Q1109" s="463">
        <v>13</v>
      </c>
      <c r="R1109" s="464" t="s">
        <v>166</v>
      </c>
      <c r="S1109" s="464" t="s">
        <v>133</v>
      </c>
      <c r="T1109" s="464">
        <v>0</v>
      </c>
      <c r="U1109" s="464">
        <v>0</v>
      </c>
      <c r="V1109" s="464" t="s">
        <v>167</v>
      </c>
    </row>
    <row r="1110" spans="1:22" x14ac:dyDescent="0.2">
      <c r="A1110" s="406" t="s">
        <v>258</v>
      </c>
      <c r="B1110" s="406" t="s">
        <v>259</v>
      </c>
      <c r="C1110" s="406" t="s">
        <v>123</v>
      </c>
      <c r="D1110" s="406" t="s">
        <v>301</v>
      </c>
      <c r="E1110" s="406" t="s">
        <v>391</v>
      </c>
      <c r="F1110" s="406">
        <v>13</v>
      </c>
      <c r="G1110" s="406" t="s">
        <v>230</v>
      </c>
      <c r="H1110" s="406" t="s">
        <v>166</v>
      </c>
      <c r="I1110" s="406" t="s">
        <v>246</v>
      </c>
      <c r="J1110" s="406" t="s">
        <v>314</v>
      </c>
      <c r="K1110" s="406"/>
      <c r="L1110" s="406"/>
      <c r="M1110" s="406"/>
      <c r="N1110" s="406"/>
      <c r="O1110" s="406">
        <v>0</v>
      </c>
      <c r="P1110" s="406">
        <v>0</v>
      </c>
      <c r="Q1110" s="463">
        <v>13</v>
      </c>
      <c r="R1110" s="464" t="s">
        <v>166</v>
      </c>
      <c r="S1110" s="464" t="s">
        <v>134</v>
      </c>
      <c r="T1110" s="464">
        <v>0</v>
      </c>
      <c r="U1110" s="464">
        <v>0</v>
      </c>
      <c r="V1110" s="464" t="s">
        <v>167</v>
      </c>
    </row>
    <row r="1111" spans="1:22" x14ac:dyDescent="0.2">
      <c r="A1111" s="406" t="s">
        <v>258</v>
      </c>
      <c r="B1111" s="406" t="s">
        <v>259</v>
      </c>
      <c r="C1111" s="406" t="s">
        <v>123</v>
      </c>
      <c r="D1111" s="406" t="s">
        <v>301</v>
      </c>
      <c r="E1111" s="406" t="s">
        <v>391</v>
      </c>
      <c r="F1111" s="406">
        <v>13</v>
      </c>
      <c r="G1111" s="406" t="s">
        <v>230</v>
      </c>
      <c r="H1111" s="406" t="s">
        <v>166</v>
      </c>
      <c r="I1111" s="406" t="s">
        <v>246</v>
      </c>
      <c r="J1111" s="406" t="s">
        <v>307</v>
      </c>
      <c r="K1111" s="406"/>
      <c r="L1111" s="406"/>
      <c r="M1111" s="406"/>
      <c r="N1111" s="406"/>
      <c r="O1111" s="406">
        <v>0</v>
      </c>
      <c r="P1111" s="406">
        <v>0</v>
      </c>
      <c r="Q1111" s="463">
        <v>13</v>
      </c>
      <c r="R1111" s="464" t="s">
        <v>166</v>
      </c>
      <c r="S1111" s="464" t="s">
        <v>135</v>
      </c>
      <c r="T1111" s="464">
        <v>0</v>
      </c>
      <c r="U1111" s="464">
        <v>0</v>
      </c>
      <c r="V1111" s="464" t="s">
        <v>167</v>
      </c>
    </row>
    <row r="1112" spans="1:22" x14ac:dyDescent="0.2">
      <c r="A1112" s="406" t="s">
        <v>258</v>
      </c>
      <c r="B1112" s="406" t="s">
        <v>259</v>
      </c>
      <c r="C1112" s="406" t="s">
        <v>123</v>
      </c>
      <c r="D1112" s="406" t="s">
        <v>302</v>
      </c>
      <c r="E1112" s="406" t="s">
        <v>391</v>
      </c>
      <c r="F1112" s="406">
        <v>13</v>
      </c>
      <c r="G1112" s="406" t="s">
        <v>230</v>
      </c>
      <c r="H1112" s="406" t="s">
        <v>166</v>
      </c>
      <c r="I1112" s="406" t="s">
        <v>246</v>
      </c>
      <c r="J1112" s="406" t="s">
        <v>314</v>
      </c>
      <c r="K1112" s="406"/>
      <c r="L1112" s="406"/>
      <c r="M1112" s="406"/>
      <c r="N1112" s="406"/>
      <c r="O1112" s="406">
        <v>0</v>
      </c>
      <c r="P1112" s="406">
        <v>0</v>
      </c>
      <c r="Q1112" s="463">
        <v>13</v>
      </c>
      <c r="R1112" s="464" t="s">
        <v>166</v>
      </c>
      <c r="S1112" s="464" t="s">
        <v>136</v>
      </c>
      <c r="T1112" s="464">
        <v>0</v>
      </c>
      <c r="U1112" s="464">
        <v>0</v>
      </c>
      <c r="V1112" s="464" t="s">
        <v>167</v>
      </c>
    </row>
    <row r="1113" spans="1:22" x14ac:dyDescent="0.2">
      <c r="A1113" s="406" t="s">
        <v>258</v>
      </c>
      <c r="B1113" s="406" t="s">
        <v>259</v>
      </c>
      <c r="C1113" s="406" t="s">
        <v>123</v>
      </c>
      <c r="D1113" s="406" t="s">
        <v>302</v>
      </c>
      <c r="E1113" s="406" t="s">
        <v>391</v>
      </c>
      <c r="F1113" s="406">
        <v>13</v>
      </c>
      <c r="G1113" s="406" t="s">
        <v>230</v>
      </c>
      <c r="H1113" s="406" t="s">
        <v>166</v>
      </c>
      <c r="I1113" s="406" t="s">
        <v>246</v>
      </c>
      <c r="J1113" s="406" t="s">
        <v>307</v>
      </c>
      <c r="K1113" s="406"/>
      <c r="L1113" s="406"/>
      <c r="M1113" s="406"/>
      <c r="N1113" s="406"/>
      <c r="O1113" s="406">
        <v>0</v>
      </c>
      <c r="P1113" s="406">
        <v>0</v>
      </c>
      <c r="Q1113" s="463">
        <v>13</v>
      </c>
      <c r="R1113" s="464" t="s">
        <v>166</v>
      </c>
      <c r="S1113" s="464" t="s">
        <v>137</v>
      </c>
      <c r="T1113" s="464">
        <v>0</v>
      </c>
      <c r="U1113" s="464">
        <v>0</v>
      </c>
      <c r="V1113" s="464" t="s">
        <v>167</v>
      </c>
    </row>
    <row r="1114" spans="1:22" x14ac:dyDescent="0.2">
      <c r="A1114" s="406" t="s">
        <v>258</v>
      </c>
      <c r="B1114" s="406" t="s">
        <v>259</v>
      </c>
      <c r="C1114" s="406" t="s">
        <v>123</v>
      </c>
      <c r="D1114" s="406" t="s">
        <v>303</v>
      </c>
      <c r="E1114" s="406" t="s">
        <v>391</v>
      </c>
      <c r="F1114" s="406">
        <v>13</v>
      </c>
      <c r="G1114" s="406" t="s">
        <v>230</v>
      </c>
      <c r="H1114" s="406" t="s">
        <v>166</v>
      </c>
      <c r="I1114" s="406" t="s">
        <v>246</v>
      </c>
      <c r="J1114" s="406" t="s">
        <v>314</v>
      </c>
      <c r="K1114" s="406"/>
      <c r="L1114" s="406"/>
      <c r="M1114" s="406"/>
      <c r="N1114" s="406"/>
      <c r="O1114" s="406">
        <v>0</v>
      </c>
      <c r="P1114" s="406">
        <v>0</v>
      </c>
      <c r="Q1114" s="463">
        <v>13</v>
      </c>
      <c r="R1114" s="464" t="s">
        <v>166</v>
      </c>
      <c r="S1114" s="464" t="s">
        <v>138</v>
      </c>
      <c r="T1114" s="464">
        <v>0</v>
      </c>
      <c r="U1114" s="464">
        <v>0</v>
      </c>
      <c r="V1114" s="464" t="s">
        <v>167</v>
      </c>
    </row>
    <row r="1115" spans="1:22" x14ac:dyDescent="0.2">
      <c r="A1115" s="406" t="s">
        <v>258</v>
      </c>
      <c r="B1115" s="406" t="s">
        <v>259</v>
      </c>
      <c r="C1115" s="406" t="s">
        <v>123</v>
      </c>
      <c r="D1115" s="406" t="s">
        <v>303</v>
      </c>
      <c r="E1115" s="406" t="s">
        <v>391</v>
      </c>
      <c r="F1115" s="406">
        <v>13</v>
      </c>
      <c r="G1115" s="406" t="s">
        <v>230</v>
      </c>
      <c r="H1115" s="406" t="s">
        <v>166</v>
      </c>
      <c r="I1115" s="406" t="s">
        <v>246</v>
      </c>
      <c r="J1115" s="406" t="s">
        <v>307</v>
      </c>
      <c r="K1115" s="406"/>
      <c r="L1115" s="406"/>
      <c r="M1115" s="406"/>
      <c r="N1115" s="406"/>
      <c r="O1115" s="406">
        <v>0</v>
      </c>
      <c r="P1115" s="406">
        <v>0</v>
      </c>
      <c r="Q1115" s="463">
        <v>13</v>
      </c>
      <c r="R1115" s="464" t="s">
        <v>166</v>
      </c>
      <c r="S1115" s="464" t="s">
        <v>139</v>
      </c>
      <c r="T1115" s="464">
        <v>0</v>
      </c>
      <c r="U1115" s="464">
        <v>0</v>
      </c>
      <c r="V1115" s="464" t="s">
        <v>167</v>
      </c>
    </row>
    <row r="1116" spans="1:22" x14ac:dyDescent="0.2">
      <c r="A1116" s="406" t="s">
        <v>258</v>
      </c>
      <c r="B1116" s="406" t="s">
        <v>259</v>
      </c>
      <c r="C1116" s="406" t="s">
        <v>123</v>
      </c>
      <c r="D1116" s="406" t="s">
        <v>304</v>
      </c>
      <c r="E1116" s="406" t="s">
        <v>391</v>
      </c>
      <c r="F1116" s="406">
        <v>13</v>
      </c>
      <c r="G1116" s="406" t="s">
        <v>230</v>
      </c>
      <c r="H1116" s="406" t="s">
        <v>166</v>
      </c>
      <c r="I1116" s="406" t="s">
        <v>246</v>
      </c>
      <c r="J1116" s="406" t="s">
        <v>314</v>
      </c>
      <c r="K1116" s="406"/>
      <c r="L1116" s="406"/>
      <c r="M1116" s="406"/>
      <c r="N1116" s="406"/>
      <c r="O1116" s="406">
        <v>0</v>
      </c>
      <c r="P1116" s="406">
        <v>0</v>
      </c>
      <c r="Q1116" s="463">
        <v>13</v>
      </c>
      <c r="R1116" s="464" t="s">
        <v>166</v>
      </c>
      <c r="S1116" s="464" t="s">
        <v>140</v>
      </c>
      <c r="T1116" s="464">
        <v>0</v>
      </c>
      <c r="U1116" s="464">
        <v>0</v>
      </c>
      <c r="V1116" s="464" t="s">
        <v>167</v>
      </c>
    </row>
    <row r="1117" spans="1:22" x14ac:dyDescent="0.2">
      <c r="A1117" s="406" t="s">
        <v>258</v>
      </c>
      <c r="B1117" s="406" t="s">
        <v>259</v>
      </c>
      <c r="C1117" s="406" t="s">
        <v>123</v>
      </c>
      <c r="D1117" s="406" t="s">
        <v>304</v>
      </c>
      <c r="E1117" s="406" t="s">
        <v>391</v>
      </c>
      <c r="F1117" s="406">
        <v>13</v>
      </c>
      <c r="G1117" s="406" t="s">
        <v>230</v>
      </c>
      <c r="H1117" s="406" t="s">
        <v>166</v>
      </c>
      <c r="I1117" s="406" t="s">
        <v>246</v>
      </c>
      <c r="J1117" s="406" t="s">
        <v>307</v>
      </c>
      <c r="K1117" s="406"/>
      <c r="L1117" s="406"/>
      <c r="M1117" s="406"/>
      <c r="N1117" s="406"/>
      <c r="O1117" s="406">
        <v>0</v>
      </c>
      <c r="P1117" s="406">
        <v>0</v>
      </c>
      <c r="Q1117" s="463">
        <v>13</v>
      </c>
      <c r="R1117" s="464" t="s">
        <v>166</v>
      </c>
      <c r="S1117" s="464" t="s">
        <v>141</v>
      </c>
      <c r="T1117" s="464">
        <v>0</v>
      </c>
      <c r="U1117" s="464">
        <v>0</v>
      </c>
      <c r="V1117" s="464" t="s">
        <v>167</v>
      </c>
    </row>
    <row r="1118" spans="1:22" x14ac:dyDescent="0.2">
      <c r="A1118" s="406" t="s">
        <v>258</v>
      </c>
      <c r="B1118" s="406" t="s">
        <v>259</v>
      </c>
      <c r="C1118" s="406" t="s">
        <v>123</v>
      </c>
      <c r="D1118" s="406" t="s">
        <v>73</v>
      </c>
      <c r="E1118" s="406" t="s">
        <v>391</v>
      </c>
      <c r="F1118" s="406">
        <v>14</v>
      </c>
      <c r="G1118" s="406" t="s">
        <v>230</v>
      </c>
      <c r="H1118" s="406" t="s">
        <v>168</v>
      </c>
      <c r="I1118" s="406" t="s">
        <v>246</v>
      </c>
      <c r="J1118" s="406" t="s">
        <v>314</v>
      </c>
      <c r="K1118" s="406"/>
      <c r="L1118" s="406"/>
      <c r="M1118" s="406"/>
      <c r="N1118" s="406"/>
      <c r="O1118" s="406">
        <v>0</v>
      </c>
      <c r="P1118" s="406">
        <v>0.7</v>
      </c>
      <c r="Q1118" s="463">
        <v>14</v>
      </c>
      <c r="R1118" s="464" t="s">
        <v>168</v>
      </c>
      <c r="S1118" s="464" t="s">
        <v>132</v>
      </c>
      <c r="T1118" s="464">
        <v>0</v>
      </c>
      <c r="U1118" s="464">
        <v>0.7</v>
      </c>
      <c r="V1118" s="464" t="s">
        <v>169</v>
      </c>
    </row>
    <row r="1119" spans="1:22" x14ac:dyDescent="0.2">
      <c r="A1119" s="406" t="s">
        <v>258</v>
      </c>
      <c r="B1119" s="406" t="s">
        <v>259</v>
      </c>
      <c r="C1119" s="406" t="s">
        <v>123</v>
      </c>
      <c r="D1119" s="406" t="s">
        <v>73</v>
      </c>
      <c r="E1119" s="406" t="s">
        <v>391</v>
      </c>
      <c r="F1119" s="406">
        <v>14</v>
      </c>
      <c r="G1119" s="406" t="s">
        <v>230</v>
      </c>
      <c r="H1119" s="406" t="s">
        <v>168</v>
      </c>
      <c r="I1119" s="406" t="s">
        <v>246</v>
      </c>
      <c r="J1119" s="406" t="s">
        <v>307</v>
      </c>
      <c r="K1119" s="406"/>
      <c r="L1119" s="406"/>
      <c r="M1119" s="406"/>
      <c r="N1119" s="406"/>
      <c r="O1119" s="406">
        <v>0</v>
      </c>
      <c r="P1119" s="406">
        <v>0</v>
      </c>
      <c r="Q1119" s="463">
        <v>14</v>
      </c>
      <c r="R1119" s="464" t="s">
        <v>168</v>
      </c>
      <c r="S1119" s="464" t="s">
        <v>133</v>
      </c>
      <c r="T1119" s="464">
        <v>0</v>
      </c>
      <c r="U1119" s="464">
        <v>0</v>
      </c>
      <c r="V1119" s="464" t="s">
        <v>169</v>
      </c>
    </row>
    <row r="1120" spans="1:22" x14ac:dyDescent="0.2">
      <c r="A1120" s="406" t="s">
        <v>258</v>
      </c>
      <c r="B1120" s="406" t="s">
        <v>259</v>
      </c>
      <c r="C1120" s="406" t="s">
        <v>123</v>
      </c>
      <c r="D1120" s="406" t="s">
        <v>301</v>
      </c>
      <c r="E1120" s="406" t="s">
        <v>391</v>
      </c>
      <c r="F1120" s="406">
        <v>14</v>
      </c>
      <c r="G1120" s="406" t="s">
        <v>230</v>
      </c>
      <c r="H1120" s="406" t="s">
        <v>168</v>
      </c>
      <c r="I1120" s="406" t="s">
        <v>246</v>
      </c>
      <c r="J1120" s="406" t="s">
        <v>314</v>
      </c>
      <c r="K1120" s="406"/>
      <c r="L1120" s="406"/>
      <c r="M1120" s="406"/>
      <c r="N1120" s="406"/>
      <c r="O1120" s="406">
        <v>0</v>
      </c>
      <c r="P1120" s="406">
        <v>0.2</v>
      </c>
      <c r="Q1120" s="463">
        <v>14</v>
      </c>
      <c r="R1120" s="464" t="s">
        <v>168</v>
      </c>
      <c r="S1120" s="464" t="s">
        <v>134</v>
      </c>
      <c r="T1120" s="464">
        <v>0</v>
      </c>
      <c r="U1120" s="464">
        <v>0.2</v>
      </c>
      <c r="V1120" s="464" t="s">
        <v>169</v>
      </c>
    </row>
    <row r="1121" spans="1:22" x14ac:dyDescent="0.2">
      <c r="A1121" s="406" t="s">
        <v>258</v>
      </c>
      <c r="B1121" s="406" t="s">
        <v>259</v>
      </c>
      <c r="C1121" s="406" t="s">
        <v>123</v>
      </c>
      <c r="D1121" s="406" t="s">
        <v>301</v>
      </c>
      <c r="E1121" s="406" t="s">
        <v>391</v>
      </c>
      <c r="F1121" s="406">
        <v>14</v>
      </c>
      <c r="G1121" s="406" t="s">
        <v>230</v>
      </c>
      <c r="H1121" s="406" t="s">
        <v>168</v>
      </c>
      <c r="I1121" s="406" t="s">
        <v>246</v>
      </c>
      <c r="J1121" s="406" t="s">
        <v>307</v>
      </c>
      <c r="K1121" s="406"/>
      <c r="L1121" s="406"/>
      <c r="M1121" s="406"/>
      <c r="N1121" s="406"/>
      <c r="O1121" s="406">
        <v>0</v>
      </c>
      <c r="P1121" s="406">
        <v>0</v>
      </c>
      <c r="Q1121" s="463">
        <v>14</v>
      </c>
      <c r="R1121" s="464" t="s">
        <v>168</v>
      </c>
      <c r="S1121" s="464" t="s">
        <v>135</v>
      </c>
      <c r="T1121" s="464">
        <v>0</v>
      </c>
      <c r="U1121" s="464">
        <v>0</v>
      </c>
      <c r="V1121" s="464" t="s">
        <v>169</v>
      </c>
    </row>
    <row r="1122" spans="1:22" x14ac:dyDescent="0.2">
      <c r="A1122" s="406" t="s">
        <v>258</v>
      </c>
      <c r="B1122" s="406" t="s">
        <v>259</v>
      </c>
      <c r="C1122" s="406" t="s">
        <v>123</v>
      </c>
      <c r="D1122" s="406" t="s">
        <v>302</v>
      </c>
      <c r="E1122" s="406" t="s">
        <v>391</v>
      </c>
      <c r="F1122" s="406">
        <v>14</v>
      </c>
      <c r="G1122" s="406" t="s">
        <v>230</v>
      </c>
      <c r="H1122" s="406" t="s">
        <v>168</v>
      </c>
      <c r="I1122" s="406" t="s">
        <v>246</v>
      </c>
      <c r="J1122" s="406" t="s">
        <v>314</v>
      </c>
      <c r="K1122" s="406"/>
      <c r="L1122" s="406"/>
      <c r="M1122" s="406"/>
      <c r="N1122" s="406"/>
      <c r="O1122" s="406">
        <v>0</v>
      </c>
      <c r="P1122" s="406">
        <v>0.2</v>
      </c>
      <c r="Q1122" s="463">
        <v>14</v>
      </c>
      <c r="R1122" s="464" t="s">
        <v>168</v>
      </c>
      <c r="S1122" s="464" t="s">
        <v>136</v>
      </c>
      <c r="T1122" s="464">
        <v>0</v>
      </c>
      <c r="U1122" s="464">
        <v>0.2</v>
      </c>
      <c r="V1122" s="464" t="s">
        <v>169</v>
      </c>
    </row>
    <row r="1123" spans="1:22" x14ac:dyDescent="0.2">
      <c r="A1123" s="406" t="s">
        <v>258</v>
      </c>
      <c r="B1123" s="406" t="s">
        <v>259</v>
      </c>
      <c r="C1123" s="406" t="s">
        <v>123</v>
      </c>
      <c r="D1123" s="406" t="s">
        <v>302</v>
      </c>
      <c r="E1123" s="406" t="s">
        <v>391</v>
      </c>
      <c r="F1123" s="406">
        <v>14</v>
      </c>
      <c r="G1123" s="406" t="s">
        <v>230</v>
      </c>
      <c r="H1123" s="406" t="s">
        <v>168</v>
      </c>
      <c r="I1123" s="406" t="s">
        <v>246</v>
      </c>
      <c r="J1123" s="406" t="s">
        <v>307</v>
      </c>
      <c r="K1123" s="406"/>
      <c r="L1123" s="406"/>
      <c r="M1123" s="406"/>
      <c r="N1123" s="406"/>
      <c r="O1123" s="406">
        <v>0</v>
      </c>
      <c r="P1123" s="406">
        <v>0</v>
      </c>
      <c r="Q1123" s="463">
        <v>14</v>
      </c>
      <c r="R1123" s="464" t="s">
        <v>168</v>
      </c>
      <c r="S1123" s="464" t="s">
        <v>137</v>
      </c>
      <c r="T1123" s="464">
        <v>0</v>
      </c>
      <c r="U1123" s="464">
        <v>0</v>
      </c>
      <c r="V1123" s="464" t="s">
        <v>169</v>
      </c>
    </row>
    <row r="1124" spans="1:22" x14ac:dyDescent="0.2">
      <c r="A1124" s="406" t="s">
        <v>258</v>
      </c>
      <c r="B1124" s="406" t="s">
        <v>259</v>
      </c>
      <c r="C1124" s="406" t="s">
        <v>123</v>
      </c>
      <c r="D1124" s="406" t="s">
        <v>303</v>
      </c>
      <c r="E1124" s="406" t="s">
        <v>391</v>
      </c>
      <c r="F1124" s="406">
        <v>14</v>
      </c>
      <c r="G1124" s="406" t="s">
        <v>230</v>
      </c>
      <c r="H1124" s="406" t="s">
        <v>168</v>
      </c>
      <c r="I1124" s="406" t="s">
        <v>246</v>
      </c>
      <c r="J1124" s="406" t="s">
        <v>314</v>
      </c>
      <c r="K1124" s="406"/>
      <c r="L1124" s="406"/>
      <c r="M1124" s="406"/>
      <c r="N1124" s="406"/>
      <c r="O1124" s="406">
        <v>0</v>
      </c>
      <c r="P1124" s="406">
        <v>0.2</v>
      </c>
      <c r="Q1124" s="463">
        <v>14</v>
      </c>
      <c r="R1124" s="464" t="s">
        <v>168</v>
      </c>
      <c r="S1124" s="464" t="s">
        <v>138</v>
      </c>
      <c r="T1124" s="464">
        <v>0</v>
      </c>
      <c r="U1124" s="464">
        <v>0.2</v>
      </c>
      <c r="V1124" s="464" t="s">
        <v>169</v>
      </c>
    </row>
    <row r="1125" spans="1:22" x14ac:dyDescent="0.2">
      <c r="A1125" s="406" t="s">
        <v>258</v>
      </c>
      <c r="B1125" s="406" t="s">
        <v>259</v>
      </c>
      <c r="C1125" s="406" t="s">
        <v>123</v>
      </c>
      <c r="D1125" s="406" t="s">
        <v>303</v>
      </c>
      <c r="E1125" s="406" t="s">
        <v>391</v>
      </c>
      <c r="F1125" s="406">
        <v>14</v>
      </c>
      <c r="G1125" s="406" t="s">
        <v>230</v>
      </c>
      <c r="H1125" s="406" t="s">
        <v>168</v>
      </c>
      <c r="I1125" s="406" t="s">
        <v>246</v>
      </c>
      <c r="J1125" s="406" t="s">
        <v>307</v>
      </c>
      <c r="K1125" s="406"/>
      <c r="L1125" s="406"/>
      <c r="M1125" s="406"/>
      <c r="N1125" s="406"/>
      <c r="O1125" s="406">
        <v>0</v>
      </c>
      <c r="P1125" s="406">
        <v>0</v>
      </c>
      <c r="Q1125" s="463">
        <v>14</v>
      </c>
      <c r="R1125" s="464" t="s">
        <v>168</v>
      </c>
      <c r="S1125" s="464" t="s">
        <v>139</v>
      </c>
      <c r="T1125" s="464">
        <v>0</v>
      </c>
      <c r="U1125" s="464">
        <v>0</v>
      </c>
      <c r="V1125" s="464" t="s">
        <v>169</v>
      </c>
    </row>
    <row r="1126" spans="1:22" x14ac:dyDescent="0.2">
      <c r="A1126" s="406" t="s">
        <v>258</v>
      </c>
      <c r="B1126" s="406" t="s">
        <v>259</v>
      </c>
      <c r="C1126" s="406" t="s">
        <v>123</v>
      </c>
      <c r="D1126" s="406" t="s">
        <v>304</v>
      </c>
      <c r="E1126" s="406" t="s">
        <v>391</v>
      </c>
      <c r="F1126" s="406">
        <v>14</v>
      </c>
      <c r="G1126" s="406" t="s">
        <v>230</v>
      </c>
      <c r="H1126" s="406" t="s">
        <v>168</v>
      </c>
      <c r="I1126" s="406" t="s">
        <v>246</v>
      </c>
      <c r="J1126" s="406" t="s">
        <v>314</v>
      </c>
      <c r="K1126" s="406"/>
      <c r="L1126" s="406"/>
      <c r="M1126" s="406"/>
      <c r="N1126" s="406"/>
      <c r="O1126" s="406">
        <v>0</v>
      </c>
      <c r="P1126" s="406">
        <v>0.2</v>
      </c>
      <c r="Q1126" s="463">
        <v>14</v>
      </c>
      <c r="R1126" s="464" t="s">
        <v>168</v>
      </c>
      <c r="S1126" s="464" t="s">
        <v>140</v>
      </c>
      <c r="T1126" s="464">
        <v>0</v>
      </c>
      <c r="U1126" s="464">
        <v>0.2</v>
      </c>
      <c r="V1126" s="464" t="s">
        <v>169</v>
      </c>
    </row>
    <row r="1127" spans="1:22" x14ac:dyDescent="0.2">
      <c r="A1127" s="406" t="s">
        <v>258</v>
      </c>
      <c r="B1127" s="406" t="s">
        <v>259</v>
      </c>
      <c r="C1127" s="406" t="s">
        <v>123</v>
      </c>
      <c r="D1127" s="406" t="s">
        <v>304</v>
      </c>
      <c r="E1127" s="406" t="s">
        <v>391</v>
      </c>
      <c r="F1127" s="406">
        <v>14</v>
      </c>
      <c r="G1127" s="406" t="s">
        <v>230</v>
      </c>
      <c r="H1127" s="406" t="s">
        <v>168</v>
      </c>
      <c r="I1127" s="406" t="s">
        <v>246</v>
      </c>
      <c r="J1127" s="406" t="s">
        <v>307</v>
      </c>
      <c r="K1127" s="406"/>
      <c r="L1127" s="406"/>
      <c r="M1127" s="406"/>
      <c r="N1127" s="406"/>
      <c r="O1127" s="406">
        <v>0</v>
      </c>
      <c r="P1127" s="406">
        <v>0</v>
      </c>
      <c r="Q1127" s="463">
        <v>14</v>
      </c>
      <c r="R1127" s="464" t="s">
        <v>168</v>
      </c>
      <c r="S1127" s="464" t="s">
        <v>141</v>
      </c>
      <c r="T1127" s="464">
        <v>0</v>
      </c>
      <c r="U1127" s="464">
        <v>0</v>
      </c>
      <c r="V1127" s="464" t="s">
        <v>169</v>
      </c>
    </row>
    <row r="1128" spans="1:22" x14ac:dyDescent="0.2">
      <c r="A1128" s="406" t="s">
        <v>258</v>
      </c>
      <c r="B1128" s="406" t="s">
        <v>259</v>
      </c>
      <c r="C1128" s="406" t="s">
        <v>123</v>
      </c>
      <c r="D1128" s="406" t="s">
        <v>73</v>
      </c>
      <c r="E1128" s="406" t="s">
        <v>391</v>
      </c>
      <c r="F1128" s="406">
        <v>15</v>
      </c>
      <c r="G1128" s="406" t="s">
        <v>230</v>
      </c>
      <c r="H1128" s="406" t="s">
        <v>170</v>
      </c>
      <c r="I1128" s="406" t="s">
        <v>246</v>
      </c>
      <c r="J1128" s="406" t="s">
        <v>314</v>
      </c>
      <c r="K1128" s="406"/>
      <c r="L1128" s="406"/>
      <c r="M1128" s="406"/>
      <c r="N1128" s="406"/>
      <c r="O1128" s="406">
        <v>0</v>
      </c>
      <c r="P1128" s="406">
        <v>1</v>
      </c>
      <c r="Q1128" s="463">
        <v>15</v>
      </c>
      <c r="R1128" s="464" t="s">
        <v>170</v>
      </c>
      <c r="S1128" s="464" t="s">
        <v>132</v>
      </c>
      <c r="T1128" s="464">
        <v>0</v>
      </c>
      <c r="U1128" s="464">
        <v>1</v>
      </c>
      <c r="V1128" s="464" t="s">
        <v>171</v>
      </c>
    </row>
    <row r="1129" spans="1:22" x14ac:dyDescent="0.2">
      <c r="A1129" s="406" t="s">
        <v>258</v>
      </c>
      <c r="B1129" s="406" t="s">
        <v>259</v>
      </c>
      <c r="C1129" s="406" t="s">
        <v>123</v>
      </c>
      <c r="D1129" s="406" t="s">
        <v>73</v>
      </c>
      <c r="E1129" s="406" t="s">
        <v>391</v>
      </c>
      <c r="F1129" s="406">
        <v>15</v>
      </c>
      <c r="G1129" s="406" t="s">
        <v>230</v>
      </c>
      <c r="H1129" s="406" t="s">
        <v>170</v>
      </c>
      <c r="I1129" s="406" t="s">
        <v>246</v>
      </c>
      <c r="J1129" s="406" t="s">
        <v>307</v>
      </c>
      <c r="K1129" s="406"/>
      <c r="L1129" s="406"/>
      <c r="M1129" s="406"/>
      <c r="N1129" s="406"/>
      <c r="O1129" s="406">
        <v>0</v>
      </c>
      <c r="P1129" s="406">
        <v>0</v>
      </c>
      <c r="Q1129" s="463">
        <v>15</v>
      </c>
      <c r="R1129" s="464" t="s">
        <v>170</v>
      </c>
      <c r="S1129" s="464" t="s">
        <v>133</v>
      </c>
      <c r="T1129" s="464">
        <v>0</v>
      </c>
      <c r="U1129" s="464">
        <v>0</v>
      </c>
      <c r="V1129" s="464" t="s">
        <v>171</v>
      </c>
    </row>
    <row r="1130" spans="1:22" x14ac:dyDescent="0.2">
      <c r="A1130" s="406" t="s">
        <v>258</v>
      </c>
      <c r="B1130" s="406" t="s">
        <v>259</v>
      </c>
      <c r="C1130" s="406" t="s">
        <v>123</v>
      </c>
      <c r="D1130" s="406" t="s">
        <v>301</v>
      </c>
      <c r="E1130" s="406" t="s">
        <v>391</v>
      </c>
      <c r="F1130" s="406">
        <v>15</v>
      </c>
      <c r="G1130" s="406" t="s">
        <v>230</v>
      </c>
      <c r="H1130" s="406" t="s">
        <v>170</v>
      </c>
      <c r="I1130" s="406" t="s">
        <v>246</v>
      </c>
      <c r="J1130" s="406" t="s">
        <v>314</v>
      </c>
      <c r="K1130" s="406"/>
      <c r="L1130" s="406"/>
      <c r="M1130" s="406"/>
      <c r="N1130" s="406"/>
      <c r="O1130" s="406">
        <v>0</v>
      </c>
      <c r="P1130" s="406">
        <v>1</v>
      </c>
      <c r="Q1130" s="463">
        <v>15</v>
      </c>
      <c r="R1130" s="464" t="s">
        <v>170</v>
      </c>
      <c r="S1130" s="464" t="s">
        <v>134</v>
      </c>
      <c r="T1130" s="464">
        <v>0</v>
      </c>
      <c r="U1130" s="464">
        <v>1</v>
      </c>
      <c r="V1130" s="464" t="s">
        <v>171</v>
      </c>
    </row>
    <row r="1131" spans="1:22" x14ac:dyDescent="0.2">
      <c r="A1131" s="406" t="s">
        <v>258</v>
      </c>
      <c r="B1131" s="406" t="s">
        <v>259</v>
      </c>
      <c r="C1131" s="406" t="s">
        <v>123</v>
      </c>
      <c r="D1131" s="406" t="s">
        <v>301</v>
      </c>
      <c r="E1131" s="406" t="s">
        <v>391</v>
      </c>
      <c r="F1131" s="406">
        <v>15</v>
      </c>
      <c r="G1131" s="406" t="s">
        <v>230</v>
      </c>
      <c r="H1131" s="406" t="s">
        <v>170</v>
      </c>
      <c r="I1131" s="406" t="s">
        <v>246</v>
      </c>
      <c r="J1131" s="406" t="s">
        <v>307</v>
      </c>
      <c r="K1131" s="406"/>
      <c r="L1131" s="406"/>
      <c r="M1131" s="406"/>
      <c r="N1131" s="406"/>
      <c r="O1131" s="406">
        <v>0</v>
      </c>
      <c r="P1131" s="406">
        <v>0</v>
      </c>
      <c r="Q1131" s="463">
        <v>15</v>
      </c>
      <c r="R1131" s="464" t="s">
        <v>170</v>
      </c>
      <c r="S1131" s="464" t="s">
        <v>135</v>
      </c>
      <c r="T1131" s="464">
        <v>0</v>
      </c>
      <c r="U1131" s="464">
        <v>0</v>
      </c>
      <c r="V1131" s="464" t="s">
        <v>171</v>
      </c>
    </row>
    <row r="1132" spans="1:22" x14ac:dyDescent="0.2">
      <c r="A1132" s="406" t="s">
        <v>258</v>
      </c>
      <c r="B1132" s="406" t="s">
        <v>259</v>
      </c>
      <c r="C1132" s="406" t="s">
        <v>123</v>
      </c>
      <c r="D1132" s="406" t="s">
        <v>302</v>
      </c>
      <c r="E1132" s="406" t="s">
        <v>391</v>
      </c>
      <c r="F1132" s="406">
        <v>15</v>
      </c>
      <c r="G1132" s="406" t="s">
        <v>230</v>
      </c>
      <c r="H1132" s="406" t="s">
        <v>170</v>
      </c>
      <c r="I1132" s="406" t="s">
        <v>246</v>
      </c>
      <c r="J1132" s="406" t="s">
        <v>314</v>
      </c>
      <c r="K1132" s="406"/>
      <c r="L1132" s="406"/>
      <c r="M1132" s="406"/>
      <c r="N1132" s="406"/>
      <c r="O1132" s="406">
        <v>0</v>
      </c>
      <c r="P1132" s="406">
        <v>1</v>
      </c>
      <c r="Q1132" s="463">
        <v>15</v>
      </c>
      <c r="R1132" s="464" t="s">
        <v>170</v>
      </c>
      <c r="S1132" s="464" t="s">
        <v>136</v>
      </c>
      <c r="T1132" s="464">
        <v>0</v>
      </c>
      <c r="U1132" s="464">
        <v>1</v>
      </c>
      <c r="V1132" s="464" t="s">
        <v>171</v>
      </c>
    </row>
    <row r="1133" spans="1:22" x14ac:dyDescent="0.2">
      <c r="A1133" s="406" t="s">
        <v>258</v>
      </c>
      <c r="B1133" s="406" t="s">
        <v>259</v>
      </c>
      <c r="C1133" s="406" t="s">
        <v>123</v>
      </c>
      <c r="D1133" s="406" t="s">
        <v>302</v>
      </c>
      <c r="E1133" s="406" t="s">
        <v>391</v>
      </c>
      <c r="F1133" s="406">
        <v>15</v>
      </c>
      <c r="G1133" s="406" t="s">
        <v>230</v>
      </c>
      <c r="H1133" s="406" t="s">
        <v>170</v>
      </c>
      <c r="I1133" s="406" t="s">
        <v>246</v>
      </c>
      <c r="J1133" s="406" t="s">
        <v>307</v>
      </c>
      <c r="K1133" s="406"/>
      <c r="L1133" s="406"/>
      <c r="M1133" s="406"/>
      <c r="N1133" s="406"/>
      <c r="O1133" s="406">
        <v>0</v>
      </c>
      <c r="P1133" s="406">
        <v>0</v>
      </c>
      <c r="Q1133" s="463">
        <v>15</v>
      </c>
      <c r="R1133" s="464" t="s">
        <v>170</v>
      </c>
      <c r="S1133" s="464" t="s">
        <v>137</v>
      </c>
      <c r="T1133" s="464">
        <v>0</v>
      </c>
      <c r="U1133" s="464">
        <v>0</v>
      </c>
      <c r="V1133" s="464" t="s">
        <v>171</v>
      </c>
    </row>
    <row r="1134" spans="1:22" x14ac:dyDescent="0.2">
      <c r="A1134" s="406" t="s">
        <v>258</v>
      </c>
      <c r="B1134" s="406" t="s">
        <v>259</v>
      </c>
      <c r="C1134" s="406" t="s">
        <v>123</v>
      </c>
      <c r="D1134" s="406" t="s">
        <v>303</v>
      </c>
      <c r="E1134" s="406" t="s">
        <v>391</v>
      </c>
      <c r="F1134" s="406">
        <v>15</v>
      </c>
      <c r="G1134" s="406" t="s">
        <v>230</v>
      </c>
      <c r="H1134" s="406" t="s">
        <v>170</v>
      </c>
      <c r="I1134" s="406" t="s">
        <v>246</v>
      </c>
      <c r="J1134" s="406" t="s">
        <v>314</v>
      </c>
      <c r="K1134" s="406"/>
      <c r="L1134" s="406"/>
      <c r="M1134" s="406"/>
      <c r="N1134" s="406"/>
      <c r="O1134" s="406">
        <v>0</v>
      </c>
      <c r="P1134" s="406">
        <v>1</v>
      </c>
      <c r="Q1134" s="463">
        <v>15</v>
      </c>
      <c r="R1134" s="464" t="s">
        <v>170</v>
      </c>
      <c r="S1134" s="464" t="s">
        <v>138</v>
      </c>
      <c r="T1134" s="464">
        <v>0</v>
      </c>
      <c r="U1134" s="464">
        <v>1</v>
      </c>
      <c r="V1134" s="464" t="s">
        <v>171</v>
      </c>
    </row>
    <row r="1135" spans="1:22" x14ac:dyDescent="0.2">
      <c r="A1135" s="406" t="s">
        <v>258</v>
      </c>
      <c r="B1135" s="406" t="s">
        <v>259</v>
      </c>
      <c r="C1135" s="406" t="s">
        <v>123</v>
      </c>
      <c r="D1135" s="406" t="s">
        <v>303</v>
      </c>
      <c r="E1135" s="406" t="s">
        <v>391</v>
      </c>
      <c r="F1135" s="406">
        <v>15</v>
      </c>
      <c r="G1135" s="406" t="s">
        <v>230</v>
      </c>
      <c r="H1135" s="406" t="s">
        <v>170</v>
      </c>
      <c r="I1135" s="406" t="s">
        <v>246</v>
      </c>
      <c r="J1135" s="406" t="s">
        <v>307</v>
      </c>
      <c r="K1135" s="406"/>
      <c r="L1135" s="406"/>
      <c r="M1135" s="406"/>
      <c r="N1135" s="406"/>
      <c r="O1135" s="406">
        <v>0</v>
      </c>
      <c r="P1135" s="406">
        <v>0</v>
      </c>
      <c r="Q1135" s="463">
        <v>15</v>
      </c>
      <c r="R1135" s="464" t="s">
        <v>170</v>
      </c>
      <c r="S1135" s="464" t="s">
        <v>139</v>
      </c>
      <c r="T1135" s="464">
        <v>0</v>
      </c>
      <c r="U1135" s="464">
        <v>0</v>
      </c>
      <c r="V1135" s="464" t="s">
        <v>171</v>
      </c>
    </row>
    <row r="1136" spans="1:22" x14ac:dyDescent="0.2">
      <c r="A1136" s="406" t="s">
        <v>258</v>
      </c>
      <c r="B1136" s="406" t="s">
        <v>259</v>
      </c>
      <c r="C1136" s="406" t="s">
        <v>123</v>
      </c>
      <c r="D1136" s="406" t="s">
        <v>304</v>
      </c>
      <c r="E1136" s="406" t="s">
        <v>391</v>
      </c>
      <c r="F1136" s="406">
        <v>15</v>
      </c>
      <c r="G1136" s="406" t="s">
        <v>230</v>
      </c>
      <c r="H1136" s="406" t="s">
        <v>170</v>
      </c>
      <c r="I1136" s="406" t="s">
        <v>246</v>
      </c>
      <c r="J1136" s="406" t="s">
        <v>314</v>
      </c>
      <c r="K1136" s="406"/>
      <c r="L1136" s="406"/>
      <c r="M1136" s="406"/>
      <c r="N1136" s="406"/>
      <c r="O1136" s="406">
        <v>0</v>
      </c>
      <c r="P1136" s="406">
        <v>1</v>
      </c>
      <c r="Q1136" s="463">
        <v>15</v>
      </c>
      <c r="R1136" s="464" t="s">
        <v>170</v>
      </c>
      <c r="S1136" s="464" t="s">
        <v>140</v>
      </c>
      <c r="T1136" s="464">
        <v>0</v>
      </c>
      <c r="U1136" s="464">
        <v>1</v>
      </c>
      <c r="V1136" s="464" t="s">
        <v>171</v>
      </c>
    </row>
    <row r="1137" spans="1:22" x14ac:dyDescent="0.2">
      <c r="A1137" s="406" t="s">
        <v>258</v>
      </c>
      <c r="B1137" s="406" t="s">
        <v>259</v>
      </c>
      <c r="C1137" s="406" t="s">
        <v>123</v>
      </c>
      <c r="D1137" s="406" t="s">
        <v>304</v>
      </c>
      <c r="E1137" s="406" t="s">
        <v>391</v>
      </c>
      <c r="F1137" s="406">
        <v>15</v>
      </c>
      <c r="G1137" s="406" t="s">
        <v>230</v>
      </c>
      <c r="H1137" s="406" t="s">
        <v>170</v>
      </c>
      <c r="I1137" s="406" t="s">
        <v>246</v>
      </c>
      <c r="J1137" s="406" t="s">
        <v>307</v>
      </c>
      <c r="K1137" s="406"/>
      <c r="L1137" s="406"/>
      <c r="M1137" s="406"/>
      <c r="N1137" s="406"/>
      <c r="O1137" s="406">
        <v>0</v>
      </c>
      <c r="P1137" s="406">
        <v>0</v>
      </c>
      <c r="Q1137" s="463">
        <v>15</v>
      </c>
      <c r="R1137" s="464" t="s">
        <v>170</v>
      </c>
      <c r="S1137" s="464" t="s">
        <v>141</v>
      </c>
      <c r="T1137" s="464">
        <v>0</v>
      </c>
      <c r="U1137" s="464">
        <v>0</v>
      </c>
      <c r="V1137" s="464" t="s">
        <v>171</v>
      </c>
    </row>
    <row r="1138" spans="1:22" x14ac:dyDescent="0.2">
      <c r="A1138" s="406" t="s">
        <v>258</v>
      </c>
      <c r="B1138" s="406" t="s">
        <v>259</v>
      </c>
      <c r="C1138" s="406" t="s">
        <v>123</v>
      </c>
      <c r="D1138" s="406" t="s">
        <v>73</v>
      </c>
      <c r="E1138" s="406" t="s">
        <v>391</v>
      </c>
      <c r="F1138" s="406">
        <v>16</v>
      </c>
      <c r="G1138" s="406" t="s">
        <v>230</v>
      </c>
      <c r="H1138" s="406" t="s">
        <v>121</v>
      </c>
      <c r="I1138" s="406" t="s">
        <v>246</v>
      </c>
      <c r="J1138" s="406" t="s">
        <v>314</v>
      </c>
      <c r="K1138" s="406"/>
      <c r="L1138" s="406"/>
      <c r="M1138" s="406"/>
      <c r="N1138" s="406"/>
      <c r="O1138" s="406">
        <v>0</v>
      </c>
      <c r="P1138" s="406">
        <v>1</v>
      </c>
      <c r="Q1138" s="463">
        <v>16</v>
      </c>
      <c r="R1138" s="464" t="s">
        <v>121</v>
      </c>
      <c r="S1138" s="464" t="s">
        <v>132</v>
      </c>
      <c r="T1138" s="464">
        <v>0</v>
      </c>
      <c r="U1138" s="464">
        <v>1</v>
      </c>
      <c r="V1138" s="464" t="s">
        <v>440</v>
      </c>
    </row>
    <row r="1139" spans="1:22" x14ac:dyDescent="0.2">
      <c r="A1139" s="406" t="s">
        <v>258</v>
      </c>
      <c r="B1139" s="406" t="s">
        <v>259</v>
      </c>
      <c r="C1139" s="406" t="s">
        <v>123</v>
      </c>
      <c r="D1139" s="406" t="s">
        <v>73</v>
      </c>
      <c r="E1139" s="406" t="s">
        <v>391</v>
      </c>
      <c r="F1139" s="406">
        <v>16</v>
      </c>
      <c r="G1139" s="406" t="s">
        <v>230</v>
      </c>
      <c r="H1139" s="406" t="s">
        <v>121</v>
      </c>
      <c r="I1139" s="406" t="s">
        <v>246</v>
      </c>
      <c r="J1139" s="406" t="s">
        <v>307</v>
      </c>
      <c r="K1139" s="406"/>
      <c r="L1139" s="406"/>
      <c r="M1139" s="406"/>
      <c r="N1139" s="406"/>
      <c r="O1139" s="406">
        <v>0</v>
      </c>
      <c r="P1139" s="406">
        <v>0</v>
      </c>
      <c r="Q1139" s="463">
        <v>16</v>
      </c>
      <c r="R1139" s="464" t="s">
        <v>121</v>
      </c>
      <c r="S1139" s="464" t="s">
        <v>133</v>
      </c>
      <c r="T1139" s="464">
        <v>0</v>
      </c>
      <c r="U1139" s="464">
        <v>0</v>
      </c>
      <c r="V1139" s="464" t="s">
        <v>440</v>
      </c>
    </row>
    <row r="1140" spans="1:22" x14ac:dyDescent="0.2">
      <c r="A1140" s="406" t="s">
        <v>258</v>
      </c>
      <c r="B1140" s="406" t="s">
        <v>259</v>
      </c>
      <c r="C1140" s="406" t="s">
        <v>123</v>
      </c>
      <c r="D1140" s="406" t="s">
        <v>301</v>
      </c>
      <c r="E1140" s="406" t="s">
        <v>391</v>
      </c>
      <c r="F1140" s="406">
        <v>16</v>
      </c>
      <c r="G1140" s="406" t="s">
        <v>230</v>
      </c>
      <c r="H1140" s="406" t="s">
        <v>121</v>
      </c>
      <c r="I1140" s="406" t="s">
        <v>246</v>
      </c>
      <c r="J1140" s="406" t="s">
        <v>314</v>
      </c>
      <c r="K1140" s="406"/>
      <c r="L1140" s="406"/>
      <c r="M1140" s="406"/>
      <c r="N1140" s="406"/>
      <c r="O1140" s="406">
        <v>0</v>
      </c>
      <c r="P1140" s="406">
        <v>1</v>
      </c>
      <c r="Q1140" s="463">
        <v>16</v>
      </c>
      <c r="R1140" s="464" t="s">
        <v>121</v>
      </c>
      <c r="S1140" s="464" t="s">
        <v>134</v>
      </c>
      <c r="T1140" s="464">
        <v>0</v>
      </c>
      <c r="U1140" s="464">
        <v>1</v>
      </c>
      <c r="V1140" s="464" t="s">
        <v>440</v>
      </c>
    </row>
    <row r="1141" spans="1:22" x14ac:dyDescent="0.2">
      <c r="A1141" s="406" t="s">
        <v>258</v>
      </c>
      <c r="B1141" s="406" t="s">
        <v>259</v>
      </c>
      <c r="C1141" s="406" t="s">
        <v>123</v>
      </c>
      <c r="D1141" s="406" t="s">
        <v>301</v>
      </c>
      <c r="E1141" s="406" t="s">
        <v>391</v>
      </c>
      <c r="F1141" s="406">
        <v>16</v>
      </c>
      <c r="G1141" s="406" t="s">
        <v>230</v>
      </c>
      <c r="H1141" s="406" t="s">
        <v>121</v>
      </c>
      <c r="I1141" s="406" t="s">
        <v>246</v>
      </c>
      <c r="J1141" s="406" t="s">
        <v>307</v>
      </c>
      <c r="K1141" s="406"/>
      <c r="L1141" s="406"/>
      <c r="M1141" s="406"/>
      <c r="N1141" s="406"/>
      <c r="O1141" s="406">
        <v>0</v>
      </c>
      <c r="P1141" s="406">
        <v>0</v>
      </c>
      <c r="Q1141" s="463">
        <v>16</v>
      </c>
      <c r="R1141" s="464" t="s">
        <v>121</v>
      </c>
      <c r="S1141" s="464" t="s">
        <v>135</v>
      </c>
      <c r="T1141" s="464">
        <v>0</v>
      </c>
      <c r="U1141" s="464">
        <v>0</v>
      </c>
      <c r="V1141" s="464" t="s">
        <v>440</v>
      </c>
    </row>
    <row r="1142" spans="1:22" x14ac:dyDescent="0.2">
      <c r="A1142" s="406" t="s">
        <v>258</v>
      </c>
      <c r="B1142" s="406" t="s">
        <v>259</v>
      </c>
      <c r="C1142" s="406" t="s">
        <v>123</v>
      </c>
      <c r="D1142" s="406" t="s">
        <v>302</v>
      </c>
      <c r="E1142" s="406" t="s">
        <v>391</v>
      </c>
      <c r="F1142" s="406">
        <v>16</v>
      </c>
      <c r="G1142" s="406" t="s">
        <v>230</v>
      </c>
      <c r="H1142" s="406" t="s">
        <v>121</v>
      </c>
      <c r="I1142" s="406" t="s">
        <v>246</v>
      </c>
      <c r="J1142" s="406" t="s">
        <v>314</v>
      </c>
      <c r="K1142" s="406"/>
      <c r="L1142" s="406"/>
      <c r="M1142" s="406"/>
      <c r="N1142" s="406"/>
      <c r="O1142" s="406">
        <v>0</v>
      </c>
      <c r="P1142" s="406">
        <v>1</v>
      </c>
      <c r="Q1142" s="463">
        <v>16</v>
      </c>
      <c r="R1142" s="464" t="s">
        <v>121</v>
      </c>
      <c r="S1142" s="464" t="s">
        <v>136</v>
      </c>
      <c r="T1142" s="464">
        <v>0</v>
      </c>
      <c r="U1142" s="464">
        <v>1</v>
      </c>
      <c r="V1142" s="464" t="s">
        <v>440</v>
      </c>
    </row>
    <row r="1143" spans="1:22" x14ac:dyDescent="0.2">
      <c r="A1143" s="406" t="s">
        <v>258</v>
      </c>
      <c r="B1143" s="406" t="s">
        <v>259</v>
      </c>
      <c r="C1143" s="406" t="s">
        <v>123</v>
      </c>
      <c r="D1143" s="406" t="s">
        <v>302</v>
      </c>
      <c r="E1143" s="406" t="s">
        <v>391</v>
      </c>
      <c r="F1143" s="406">
        <v>16</v>
      </c>
      <c r="G1143" s="406" t="s">
        <v>230</v>
      </c>
      <c r="H1143" s="406" t="s">
        <v>121</v>
      </c>
      <c r="I1143" s="406" t="s">
        <v>246</v>
      </c>
      <c r="J1143" s="406" t="s">
        <v>307</v>
      </c>
      <c r="K1143" s="406"/>
      <c r="L1143" s="406"/>
      <c r="M1143" s="406"/>
      <c r="N1143" s="406"/>
      <c r="O1143" s="406">
        <v>0</v>
      </c>
      <c r="P1143" s="406">
        <v>0</v>
      </c>
      <c r="Q1143" s="463">
        <v>16</v>
      </c>
      <c r="R1143" s="464" t="s">
        <v>121</v>
      </c>
      <c r="S1143" s="464" t="s">
        <v>137</v>
      </c>
      <c r="T1143" s="464">
        <v>0</v>
      </c>
      <c r="U1143" s="464">
        <v>0</v>
      </c>
      <c r="V1143" s="464" t="s">
        <v>440</v>
      </c>
    </row>
    <row r="1144" spans="1:22" x14ac:dyDescent="0.2">
      <c r="A1144" s="406" t="s">
        <v>258</v>
      </c>
      <c r="B1144" s="406" t="s">
        <v>259</v>
      </c>
      <c r="C1144" s="406" t="s">
        <v>123</v>
      </c>
      <c r="D1144" s="406" t="s">
        <v>303</v>
      </c>
      <c r="E1144" s="406" t="s">
        <v>391</v>
      </c>
      <c r="F1144" s="406">
        <v>16</v>
      </c>
      <c r="G1144" s="406" t="s">
        <v>230</v>
      </c>
      <c r="H1144" s="406" t="s">
        <v>121</v>
      </c>
      <c r="I1144" s="406" t="s">
        <v>246</v>
      </c>
      <c r="J1144" s="406" t="s">
        <v>314</v>
      </c>
      <c r="K1144" s="406"/>
      <c r="L1144" s="406"/>
      <c r="M1144" s="406"/>
      <c r="N1144" s="406"/>
      <c r="O1144" s="406">
        <v>0</v>
      </c>
      <c r="P1144" s="406">
        <v>1</v>
      </c>
      <c r="Q1144" s="463">
        <v>16</v>
      </c>
      <c r="R1144" s="464" t="s">
        <v>121</v>
      </c>
      <c r="S1144" s="464" t="s">
        <v>138</v>
      </c>
      <c r="T1144" s="464">
        <v>0</v>
      </c>
      <c r="U1144" s="464">
        <v>1</v>
      </c>
      <c r="V1144" s="464" t="s">
        <v>440</v>
      </c>
    </row>
    <row r="1145" spans="1:22" x14ac:dyDescent="0.2">
      <c r="A1145" s="406" t="s">
        <v>258</v>
      </c>
      <c r="B1145" s="406" t="s">
        <v>259</v>
      </c>
      <c r="C1145" s="406" t="s">
        <v>123</v>
      </c>
      <c r="D1145" s="406" t="s">
        <v>303</v>
      </c>
      <c r="E1145" s="406" t="s">
        <v>391</v>
      </c>
      <c r="F1145" s="406">
        <v>16</v>
      </c>
      <c r="G1145" s="406" t="s">
        <v>230</v>
      </c>
      <c r="H1145" s="406" t="s">
        <v>121</v>
      </c>
      <c r="I1145" s="406" t="s">
        <v>246</v>
      </c>
      <c r="J1145" s="406" t="s">
        <v>307</v>
      </c>
      <c r="K1145" s="406"/>
      <c r="L1145" s="406"/>
      <c r="M1145" s="406"/>
      <c r="N1145" s="406"/>
      <c r="O1145" s="406">
        <v>0</v>
      </c>
      <c r="P1145" s="406">
        <v>0</v>
      </c>
      <c r="Q1145" s="463">
        <v>16</v>
      </c>
      <c r="R1145" s="464" t="s">
        <v>121</v>
      </c>
      <c r="S1145" s="464" t="s">
        <v>139</v>
      </c>
      <c r="T1145" s="464">
        <v>0</v>
      </c>
      <c r="U1145" s="464">
        <v>0</v>
      </c>
      <c r="V1145" s="464" t="s">
        <v>440</v>
      </c>
    </row>
    <row r="1146" spans="1:22" x14ac:dyDescent="0.2">
      <c r="A1146" s="406" t="s">
        <v>258</v>
      </c>
      <c r="B1146" s="406" t="s">
        <v>259</v>
      </c>
      <c r="C1146" s="406" t="s">
        <v>123</v>
      </c>
      <c r="D1146" s="406" t="s">
        <v>304</v>
      </c>
      <c r="E1146" s="406" t="s">
        <v>391</v>
      </c>
      <c r="F1146" s="406">
        <v>16</v>
      </c>
      <c r="G1146" s="406" t="s">
        <v>230</v>
      </c>
      <c r="H1146" s="406" t="s">
        <v>121</v>
      </c>
      <c r="I1146" s="406" t="s">
        <v>246</v>
      </c>
      <c r="J1146" s="406" t="s">
        <v>314</v>
      </c>
      <c r="K1146" s="406"/>
      <c r="L1146" s="406"/>
      <c r="M1146" s="406"/>
      <c r="N1146" s="406"/>
      <c r="O1146" s="406">
        <v>0</v>
      </c>
      <c r="P1146" s="406">
        <v>1</v>
      </c>
      <c r="Q1146" s="463">
        <v>16</v>
      </c>
      <c r="R1146" s="464" t="s">
        <v>121</v>
      </c>
      <c r="S1146" s="464" t="s">
        <v>140</v>
      </c>
      <c r="T1146" s="464">
        <v>0</v>
      </c>
      <c r="U1146" s="464">
        <v>1</v>
      </c>
      <c r="V1146" s="464" t="s">
        <v>440</v>
      </c>
    </row>
    <row r="1147" spans="1:22" x14ac:dyDescent="0.2">
      <c r="A1147" s="406" t="s">
        <v>258</v>
      </c>
      <c r="B1147" s="406" t="s">
        <v>259</v>
      </c>
      <c r="C1147" s="406" t="s">
        <v>123</v>
      </c>
      <c r="D1147" s="406" t="s">
        <v>304</v>
      </c>
      <c r="E1147" s="406" t="s">
        <v>391</v>
      </c>
      <c r="F1147" s="406">
        <v>16</v>
      </c>
      <c r="G1147" s="406" t="s">
        <v>230</v>
      </c>
      <c r="H1147" s="406" t="s">
        <v>121</v>
      </c>
      <c r="I1147" s="406" t="s">
        <v>246</v>
      </c>
      <c r="J1147" s="406" t="s">
        <v>307</v>
      </c>
      <c r="K1147" s="406"/>
      <c r="L1147" s="406"/>
      <c r="M1147" s="406"/>
      <c r="N1147" s="406"/>
      <c r="O1147" s="406">
        <v>0</v>
      </c>
      <c r="P1147" s="406">
        <v>0</v>
      </c>
      <c r="Q1147" s="463">
        <v>16</v>
      </c>
      <c r="R1147" s="464" t="s">
        <v>121</v>
      </c>
      <c r="S1147" s="464" t="s">
        <v>141</v>
      </c>
      <c r="T1147" s="464">
        <v>0</v>
      </c>
      <c r="U1147" s="464">
        <v>0</v>
      </c>
      <c r="V1147" s="464" t="s">
        <v>440</v>
      </c>
    </row>
    <row r="1148" spans="1:22" x14ac:dyDescent="0.2">
      <c r="A1148" s="406" t="s">
        <v>258</v>
      </c>
      <c r="B1148" s="406" t="s">
        <v>259</v>
      </c>
      <c r="C1148" s="406" t="s">
        <v>123</v>
      </c>
      <c r="D1148" s="406" t="s">
        <v>73</v>
      </c>
      <c r="E1148" s="406" t="s">
        <v>391</v>
      </c>
      <c r="F1148" s="406">
        <v>17</v>
      </c>
      <c r="G1148" s="406" t="s">
        <v>230</v>
      </c>
      <c r="H1148" s="406" t="s">
        <v>472</v>
      </c>
      <c r="I1148" s="406" t="s">
        <v>246</v>
      </c>
      <c r="J1148" s="406" t="s">
        <v>314</v>
      </c>
      <c r="K1148" s="406"/>
      <c r="L1148" s="406"/>
      <c r="M1148" s="406"/>
      <c r="N1148" s="406"/>
      <c r="O1148" s="406">
        <v>0</v>
      </c>
      <c r="P1148" s="406">
        <v>0</v>
      </c>
      <c r="Q1148" s="463">
        <v>17</v>
      </c>
      <c r="R1148" s="464" t="s">
        <v>472</v>
      </c>
      <c r="S1148" s="464" t="s">
        <v>132</v>
      </c>
      <c r="T1148" s="464">
        <v>0</v>
      </c>
      <c r="U1148" s="464">
        <v>0</v>
      </c>
      <c r="V1148" s="464" t="s">
        <v>473</v>
      </c>
    </row>
    <row r="1149" spans="1:22" x14ac:dyDescent="0.2">
      <c r="A1149" s="406" t="s">
        <v>258</v>
      </c>
      <c r="B1149" s="406" t="s">
        <v>259</v>
      </c>
      <c r="C1149" s="406" t="s">
        <v>123</v>
      </c>
      <c r="D1149" s="406" t="s">
        <v>73</v>
      </c>
      <c r="E1149" s="406" t="s">
        <v>391</v>
      </c>
      <c r="F1149" s="406">
        <v>17</v>
      </c>
      <c r="G1149" s="406" t="s">
        <v>230</v>
      </c>
      <c r="H1149" s="406" t="s">
        <v>472</v>
      </c>
      <c r="I1149" s="406" t="s">
        <v>246</v>
      </c>
      <c r="J1149" s="406" t="s">
        <v>307</v>
      </c>
      <c r="K1149" s="406"/>
      <c r="L1149" s="406"/>
      <c r="M1149" s="406"/>
      <c r="N1149" s="406"/>
      <c r="O1149" s="406">
        <v>0</v>
      </c>
      <c r="P1149" s="406">
        <v>0</v>
      </c>
      <c r="Q1149" s="463">
        <v>17</v>
      </c>
      <c r="R1149" s="464" t="s">
        <v>472</v>
      </c>
      <c r="S1149" s="464" t="s">
        <v>133</v>
      </c>
      <c r="T1149" s="464">
        <v>0</v>
      </c>
      <c r="U1149" s="464">
        <v>0</v>
      </c>
      <c r="V1149" s="464" t="s">
        <v>473</v>
      </c>
    </row>
    <row r="1150" spans="1:22" x14ac:dyDescent="0.2">
      <c r="A1150" s="406" t="s">
        <v>258</v>
      </c>
      <c r="B1150" s="406" t="s">
        <v>259</v>
      </c>
      <c r="C1150" s="406" t="s">
        <v>123</v>
      </c>
      <c r="D1150" s="406" t="s">
        <v>301</v>
      </c>
      <c r="E1150" s="406" t="s">
        <v>391</v>
      </c>
      <c r="F1150" s="406">
        <v>17</v>
      </c>
      <c r="G1150" s="406" t="s">
        <v>230</v>
      </c>
      <c r="H1150" s="406" t="s">
        <v>472</v>
      </c>
      <c r="I1150" s="406" t="s">
        <v>246</v>
      </c>
      <c r="J1150" s="406" t="s">
        <v>314</v>
      </c>
      <c r="K1150" s="406"/>
      <c r="L1150" s="406"/>
      <c r="M1150" s="406"/>
      <c r="N1150" s="406"/>
      <c r="O1150" s="406">
        <v>0</v>
      </c>
      <c r="P1150" s="406">
        <v>0</v>
      </c>
      <c r="Q1150" s="463">
        <v>17</v>
      </c>
      <c r="R1150" s="464" t="s">
        <v>472</v>
      </c>
      <c r="S1150" s="464" t="s">
        <v>134</v>
      </c>
      <c r="T1150" s="464">
        <v>0</v>
      </c>
      <c r="U1150" s="464">
        <v>0</v>
      </c>
      <c r="V1150" s="464" t="s">
        <v>473</v>
      </c>
    </row>
    <row r="1151" spans="1:22" x14ac:dyDescent="0.2">
      <c r="A1151" s="406" t="s">
        <v>258</v>
      </c>
      <c r="B1151" s="406" t="s">
        <v>259</v>
      </c>
      <c r="C1151" s="406" t="s">
        <v>123</v>
      </c>
      <c r="D1151" s="406" t="s">
        <v>301</v>
      </c>
      <c r="E1151" s="406" t="s">
        <v>391</v>
      </c>
      <c r="F1151" s="406">
        <v>17</v>
      </c>
      <c r="G1151" s="406" t="s">
        <v>230</v>
      </c>
      <c r="H1151" s="406" t="s">
        <v>472</v>
      </c>
      <c r="I1151" s="406" t="s">
        <v>246</v>
      </c>
      <c r="J1151" s="406" t="s">
        <v>307</v>
      </c>
      <c r="K1151" s="406"/>
      <c r="L1151" s="406"/>
      <c r="M1151" s="406"/>
      <c r="N1151" s="406"/>
      <c r="O1151" s="406">
        <v>0</v>
      </c>
      <c r="P1151" s="406">
        <v>0</v>
      </c>
      <c r="Q1151" s="463">
        <v>17</v>
      </c>
      <c r="R1151" s="464" t="s">
        <v>472</v>
      </c>
      <c r="S1151" s="464" t="s">
        <v>135</v>
      </c>
      <c r="T1151" s="464">
        <v>0</v>
      </c>
      <c r="U1151" s="464">
        <v>0</v>
      </c>
      <c r="V1151" s="464" t="s">
        <v>473</v>
      </c>
    </row>
    <row r="1152" spans="1:22" x14ac:dyDescent="0.2">
      <c r="A1152" s="406" t="s">
        <v>258</v>
      </c>
      <c r="B1152" s="406" t="s">
        <v>259</v>
      </c>
      <c r="C1152" s="406" t="s">
        <v>123</v>
      </c>
      <c r="D1152" s="406" t="s">
        <v>302</v>
      </c>
      <c r="E1152" s="406" t="s">
        <v>391</v>
      </c>
      <c r="F1152" s="406">
        <v>17</v>
      </c>
      <c r="G1152" s="406" t="s">
        <v>230</v>
      </c>
      <c r="H1152" s="406" t="s">
        <v>472</v>
      </c>
      <c r="I1152" s="406" t="s">
        <v>246</v>
      </c>
      <c r="J1152" s="406" t="s">
        <v>314</v>
      </c>
      <c r="K1152" s="406"/>
      <c r="L1152" s="406"/>
      <c r="M1152" s="406"/>
      <c r="N1152" s="406"/>
      <c r="O1152" s="406">
        <v>0</v>
      </c>
      <c r="P1152" s="406">
        <v>0</v>
      </c>
      <c r="Q1152" s="463">
        <v>17</v>
      </c>
      <c r="R1152" s="464" t="s">
        <v>472</v>
      </c>
      <c r="S1152" s="464" t="s">
        <v>136</v>
      </c>
      <c r="T1152" s="464">
        <v>0</v>
      </c>
      <c r="U1152" s="464">
        <v>0</v>
      </c>
      <c r="V1152" s="464" t="s">
        <v>473</v>
      </c>
    </row>
    <row r="1153" spans="1:22" x14ac:dyDescent="0.2">
      <c r="A1153" s="406" t="s">
        <v>258</v>
      </c>
      <c r="B1153" s="406" t="s">
        <v>259</v>
      </c>
      <c r="C1153" s="406" t="s">
        <v>123</v>
      </c>
      <c r="D1153" s="406" t="s">
        <v>302</v>
      </c>
      <c r="E1153" s="406" t="s">
        <v>391</v>
      </c>
      <c r="F1153" s="406">
        <v>17</v>
      </c>
      <c r="G1153" s="406" t="s">
        <v>230</v>
      </c>
      <c r="H1153" s="406" t="s">
        <v>472</v>
      </c>
      <c r="I1153" s="406" t="s">
        <v>246</v>
      </c>
      <c r="J1153" s="406" t="s">
        <v>307</v>
      </c>
      <c r="K1153" s="406"/>
      <c r="L1153" s="406"/>
      <c r="M1153" s="406"/>
      <c r="N1153" s="406"/>
      <c r="O1153" s="406">
        <v>0</v>
      </c>
      <c r="P1153" s="406">
        <v>0</v>
      </c>
      <c r="Q1153" s="463">
        <v>17</v>
      </c>
      <c r="R1153" s="464" t="s">
        <v>472</v>
      </c>
      <c r="S1153" s="464" t="s">
        <v>137</v>
      </c>
      <c r="T1153" s="464">
        <v>0</v>
      </c>
      <c r="U1153" s="464">
        <v>0</v>
      </c>
      <c r="V1153" s="464" t="s">
        <v>473</v>
      </c>
    </row>
    <row r="1154" spans="1:22" x14ac:dyDescent="0.2">
      <c r="A1154" s="406" t="s">
        <v>258</v>
      </c>
      <c r="B1154" s="406" t="s">
        <v>259</v>
      </c>
      <c r="C1154" s="406" t="s">
        <v>123</v>
      </c>
      <c r="D1154" s="406" t="s">
        <v>303</v>
      </c>
      <c r="E1154" s="406" t="s">
        <v>391</v>
      </c>
      <c r="F1154" s="406">
        <v>17</v>
      </c>
      <c r="G1154" s="406" t="s">
        <v>230</v>
      </c>
      <c r="H1154" s="406" t="s">
        <v>472</v>
      </c>
      <c r="I1154" s="406" t="s">
        <v>246</v>
      </c>
      <c r="J1154" s="406" t="s">
        <v>314</v>
      </c>
      <c r="K1154" s="406"/>
      <c r="L1154" s="406"/>
      <c r="M1154" s="406"/>
      <c r="N1154" s="406"/>
      <c r="O1154" s="406">
        <v>0</v>
      </c>
      <c r="P1154" s="406">
        <v>0</v>
      </c>
      <c r="Q1154" s="463">
        <v>17</v>
      </c>
      <c r="R1154" s="464" t="s">
        <v>472</v>
      </c>
      <c r="S1154" s="464" t="s">
        <v>138</v>
      </c>
      <c r="T1154" s="464">
        <v>0</v>
      </c>
      <c r="U1154" s="464">
        <v>0</v>
      </c>
      <c r="V1154" s="464" t="s">
        <v>473</v>
      </c>
    </row>
    <row r="1155" spans="1:22" x14ac:dyDescent="0.2">
      <c r="A1155" s="406" t="s">
        <v>258</v>
      </c>
      <c r="B1155" s="406" t="s">
        <v>259</v>
      </c>
      <c r="C1155" s="406" t="s">
        <v>123</v>
      </c>
      <c r="D1155" s="406" t="s">
        <v>303</v>
      </c>
      <c r="E1155" s="406" t="s">
        <v>391</v>
      </c>
      <c r="F1155" s="406">
        <v>17</v>
      </c>
      <c r="G1155" s="406" t="s">
        <v>230</v>
      </c>
      <c r="H1155" s="406" t="s">
        <v>472</v>
      </c>
      <c r="I1155" s="406" t="s">
        <v>246</v>
      </c>
      <c r="J1155" s="406" t="s">
        <v>307</v>
      </c>
      <c r="K1155" s="406"/>
      <c r="L1155" s="406"/>
      <c r="M1155" s="406"/>
      <c r="N1155" s="406"/>
      <c r="O1155" s="406">
        <v>0</v>
      </c>
      <c r="P1155" s="406">
        <v>0</v>
      </c>
      <c r="Q1155" s="463">
        <v>17</v>
      </c>
      <c r="R1155" s="464" t="s">
        <v>472</v>
      </c>
      <c r="S1155" s="464" t="s">
        <v>139</v>
      </c>
      <c r="T1155" s="464">
        <v>0</v>
      </c>
      <c r="U1155" s="464">
        <v>0</v>
      </c>
      <c r="V1155" s="464" t="s">
        <v>473</v>
      </c>
    </row>
    <row r="1156" spans="1:22" x14ac:dyDescent="0.2">
      <c r="A1156" s="406" t="s">
        <v>258</v>
      </c>
      <c r="B1156" s="406" t="s">
        <v>259</v>
      </c>
      <c r="C1156" s="406" t="s">
        <v>123</v>
      </c>
      <c r="D1156" s="406" t="s">
        <v>304</v>
      </c>
      <c r="E1156" s="406" t="s">
        <v>391</v>
      </c>
      <c r="F1156" s="406">
        <v>17</v>
      </c>
      <c r="G1156" s="406" t="s">
        <v>230</v>
      </c>
      <c r="H1156" s="406" t="s">
        <v>472</v>
      </c>
      <c r="I1156" s="406" t="s">
        <v>246</v>
      </c>
      <c r="J1156" s="406" t="s">
        <v>314</v>
      </c>
      <c r="K1156" s="406"/>
      <c r="L1156" s="406"/>
      <c r="M1156" s="406"/>
      <c r="N1156" s="406"/>
      <c r="O1156" s="406">
        <v>0</v>
      </c>
      <c r="P1156" s="406">
        <v>0</v>
      </c>
      <c r="Q1156" s="463">
        <v>17</v>
      </c>
      <c r="R1156" s="464" t="s">
        <v>472</v>
      </c>
      <c r="S1156" s="464" t="s">
        <v>140</v>
      </c>
      <c r="T1156" s="464">
        <v>0</v>
      </c>
      <c r="U1156" s="464">
        <v>0</v>
      </c>
      <c r="V1156" s="464" t="s">
        <v>473</v>
      </c>
    </row>
    <row r="1157" spans="1:22" x14ac:dyDescent="0.2">
      <c r="A1157" s="406" t="s">
        <v>258</v>
      </c>
      <c r="B1157" s="406" t="s">
        <v>259</v>
      </c>
      <c r="C1157" s="406" t="s">
        <v>123</v>
      </c>
      <c r="D1157" s="406" t="s">
        <v>304</v>
      </c>
      <c r="E1157" s="406" t="s">
        <v>391</v>
      </c>
      <c r="F1157" s="406">
        <v>17</v>
      </c>
      <c r="G1157" s="406" t="s">
        <v>230</v>
      </c>
      <c r="H1157" s="406" t="s">
        <v>472</v>
      </c>
      <c r="I1157" s="406" t="s">
        <v>246</v>
      </c>
      <c r="J1157" s="406" t="s">
        <v>307</v>
      </c>
      <c r="K1157" s="406"/>
      <c r="L1157" s="406"/>
      <c r="M1157" s="406"/>
      <c r="N1157" s="406"/>
      <c r="O1157" s="406">
        <v>0</v>
      </c>
      <c r="P1157" s="406">
        <v>0</v>
      </c>
      <c r="Q1157" s="463">
        <v>17</v>
      </c>
      <c r="R1157" s="464" t="s">
        <v>472</v>
      </c>
      <c r="S1157" s="464" t="s">
        <v>141</v>
      </c>
      <c r="T1157" s="464">
        <v>0</v>
      </c>
      <c r="U1157" s="464">
        <v>0</v>
      </c>
      <c r="V1157" s="464" t="s">
        <v>473</v>
      </c>
    </row>
    <row r="1158" spans="1:22" x14ac:dyDescent="0.2">
      <c r="A1158" s="406" t="s">
        <v>258</v>
      </c>
      <c r="B1158" s="406" t="s">
        <v>259</v>
      </c>
      <c r="C1158" s="406" t="s">
        <v>123</v>
      </c>
      <c r="D1158" s="406" t="s">
        <v>73</v>
      </c>
      <c r="E1158" s="406" t="s">
        <v>391</v>
      </c>
      <c r="F1158" s="406">
        <v>18</v>
      </c>
      <c r="G1158" s="406" t="s">
        <v>230</v>
      </c>
      <c r="H1158" s="406" t="s">
        <v>172</v>
      </c>
      <c r="I1158" s="406" t="s">
        <v>246</v>
      </c>
      <c r="J1158" s="406" t="s">
        <v>307</v>
      </c>
      <c r="K1158" s="406"/>
      <c r="L1158" s="406"/>
      <c r="M1158" s="406"/>
      <c r="N1158" s="406"/>
      <c r="O1158" s="406">
        <v>0</v>
      </c>
      <c r="P1158" s="406">
        <v>0</v>
      </c>
      <c r="Q1158" s="463">
        <v>18</v>
      </c>
      <c r="R1158" s="464" t="s">
        <v>172</v>
      </c>
      <c r="S1158" s="464" t="s">
        <v>133</v>
      </c>
      <c r="T1158" s="464">
        <v>0</v>
      </c>
      <c r="U1158" s="464">
        <v>0</v>
      </c>
      <c r="V1158" s="464" t="s">
        <v>173</v>
      </c>
    </row>
    <row r="1159" spans="1:22" x14ac:dyDescent="0.2">
      <c r="A1159" s="406" t="s">
        <v>258</v>
      </c>
      <c r="B1159" s="406" t="s">
        <v>259</v>
      </c>
      <c r="C1159" s="406" t="s">
        <v>123</v>
      </c>
      <c r="D1159" s="406" t="s">
        <v>73</v>
      </c>
      <c r="E1159" s="406" t="s">
        <v>391</v>
      </c>
      <c r="F1159" s="406">
        <v>19</v>
      </c>
      <c r="G1159" s="406" t="s">
        <v>230</v>
      </c>
      <c r="H1159" s="406" t="s">
        <v>9</v>
      </c>
      <c r="I1159" s="406" t="s">
        <v>247</v>
      </c>
      <c r="J1159" s="406" t="s">
        <v>307</v>
      </c>
      <c r="K1159" s="406"/>
      <c r="L1159" s="406"/>
      <c r="M1159" s="406"/>
      <c r="N1159" s="406"/>
      <c r="O1159" s="406">
        <v>0</v>
      </c>
      <c r="P1159" s="406">
        <v>0</v>
      </c>
      <c r="Q1159" s="463">
        <v>19</v>
      </c>
      <c r="R1159" s="464" t="s">
        <v>9</v>
      </c>
      <c r="S1159" s="464" t="s">
        <v>133</v>
      </c>
      <c r="T1159" s="464">
        <v>0</v>
      </c>
      <c r="U1159" s="464">
        <v>0</v>
      </c>
      <c r="V1159" s="464"/>
    </row>
    <row r="1160" spans="1:22" x14ac:dyDescent="0.2">
      <c r="A1160" s="406" t="s">
        <v>258</v>
      </c>
      <c r="B1160" s="406" t="s">
        <v>259</v>
      </c>
      <c r="C1160" s="406" t="s">
        <v>123</v>
      </c>
      <c r="D1160" s="406" t="s">
        <v>301</v>
      </c>
      <c r="E1160" s="406" t="s">
        <v>391</v>
      </c>
      <c r="F1160" s="406">
        <v>19</v>
      </c>
      <c r="G1160" s="406" t="s">
        <v>230</v>
      </c>
      <c r="H1160" s="406" t="s">
        <v>9</v>
      </c>
      <c r="I1160" s="406" t="s">
        <v>247</v>
      </c>
      <c r="J1160" s="406" t="s">
        <v>307</v>
      </c>
      <c r="K1160" s="406"/>
      <c r="L1160" s="406"/>
      <c r="M1160" s="406"/>
      <c r="N1160" s="406"/>
      <c r="O1160" s="406">
        <v>0</v>
      </c>
      <c r="P1160" s="406">
        <v>0</v>
      </c>
      <c r="Q1160" s="463">
        <v>19</v>
      </c>
      <c r="R1160" s="464" t="s">
        <v>9</v>
      </c>
      <c r="S1160" s="464" t="s">
        <v>135</v>
      </c>
      <c r="T1160" s="464">
        <v>0</v>
      </c>
      <c r="U1160" s="464">
        <v>0</v>
      </c>
      <c r="V1160" s="464"/>
    </row>
    <row r="1161" spans="1:22" x14ac:dyDescent="0.2">
      <c r="A1161" s="406" t="s">
        <v>258</v>
      </c>
      <c r="B1161" s="406" t="s">
        <v>259</v>
      </c>
      <c r="C1161" s="406" t="s">
        <v>123</v>
      </c>
      <c r="D1161" s="406" t="s">
        <v>302</v>
      </c>
      <c r="E1161" s="406" t="s">
        <v>391</v>
      </c>
      <c r="F1161" s="406">
        <v>19</v>
      </c>
      <c r="G1161" s="406" t="s">
        <v>230</v>
      </c>
      <c r="H1161" s="406" t="s">
        <v>9</v>
      </c>
      <c r="I1161" s="406" t="s">
        <v>247</v>
      </c>
      <c r="J1161" s="406" t="s">
        <v>307</v>
      </c>
      <c r="K1161" s="406"/>
      <c r="L1161" s="406"/>
      <c r="M1161" s="406"/>
      <c r="N1161" s="406"/>
      <c r="O1161" s="406">
        <v>0</v>
      </c>
      <c r="P1161" s="406">
        <v>0</v>
      </c>
      <c r="Q1161" s="463">
        <v>19</v>
      </c>
      <c r="R1161" s="464" t="s">
        <v>9</v>
      </c>
      <c r="S1161" s="464" t="s">
        <v>137</v>
      </c>
      <c r="T1161" s="464">
        <v>0</v>
      </c>
      <c r="U1161" s="464">
        <v>0</v>
      </c>
      <c r="V1161" s="464"/>
    </row>
    <row r="1162" spans="1:22" x14ac:dyDescent="0.2">
      <c r="A1162" s="406" t="s">
        <v>258</v>
      </c>
      <c r="B1162" s="406" t="s">
        <v>259</v>
      </c>
      <c r="C1162" s="406" t="s">
        <v>123</v>
      </c>
      <c r="D1162" s="406" t="s">
        <v>303</v>
      </c>
      <c r="E1162" s="406" t="s">
        <v>391</v>
      </c>
      <c r="F1162" s="406">
        <v>19</v>
      </c>
      <c r="G1162" s="406" t="s">
        <v>230</v>
      </c>
      <c r="H1162" s="406" t="s">
        <v>9</v>
      </c>
      <c r="I1162" s="406" t="s">
        <v>247</v>
      </c>
      <c r="J1162" s="406" t="s">
        <v>307</v>
      </c>
      <c r="K1162" s="406"/>
      <c r="L1162" s="406"/>
      <c r="M1162" s="406"/>
      <c r="N1162" s="406"/>
      <c r="O1162" s="406">
        <v>0</v>
      </c>
      <c r="P1162" s="406">
        <v>0</v>
      </c>
      <c r="Q1162" s="463">
        <v>19</v>
      </c>
      <c r="R1162" s="464" t="s">
        <v>9</v>
      </c>
      <c r="S1162" s="464" t="s">
        <v>139</v>
      </c>
      <c r="T1162" s="464">
        <v>0</v>
      </c>
      <c r="U1162" s="464">
        <v>0</v>
      </c>
      <c r="V1162" s="464"/>
    </row>
    <row r="1163" spans="1:22" x14ac:dyDescent="0.2">
      <c r="A1163" s="406" t="s">
        <v>258</v>
      </c>
      <c r="B1163" s="406" t="s">
        <v>259</v>
      </c>
      <c r="C1163" s="406" t="s">
        <v>123</v>
      </c>
      <c r="D1163" s="406" t="s">
        <v>304</v>
      </c>
      <c r="E1163" s="406" t="s">
        <v>391</v>
      </c>
      <c r="F1163" s="406">
        <v>19</v>
      </c>
      <c r="G1163" s="406" t="s">
        <v>230</v>
      </c>
      <c r="H1163" s="406" t="s">
        <v>9</v>
      </c>
      <c r="I1163" s="406" t="s">
        <v>247</v>
      </c>
      <c r="J1163" s="406" t="s">
        <v>307</v>
      </c>
      <c r="K1163" s="406"/>
      <c r="L1163" s="406"/>
      <c r="M1163" s="406"/>
      <c r="N1163" s="406"/>
      <c r="O1163" s="406">
        <v>0</v>
      </c>
      <c r="P1163" s="406">
        <v>0</v>
      </c>
      <c r="Q1163" s="463">
        <v>19</v>
      </c>
      <c r="R1163" s="464" t="s">
        <v>9</v>
      </c>
      <c r="S1163" s="464" t="s">
        <v>141</v>
      </c>
      <c r="T1163" s="464">
        <v>0</v>
      </c>
      <c r="U1163" s="464">
        <v>0</v>
      </c>
      <c r="V1163" s="464"/>
    </row>
    <row r="1164" spans="1:22" x14ac:dyDescent="0.2">
      <c r="A1164" s="406" t="s">
        <v>258</v>
      </c>
      <c r="B1164" s="406" t="s">
        <v>259</v>
      </c>
      <c r="C1164" s="406" t="s">
        <v>123</v>
      </c>
      <c r="D1164" s="406" t="s">
        <v>73</v>
      </c>
      <c r="E1164" s="406" t="s">
        <v>392</v>
      </c>
      <c r="F1164" s="406">
        <v>1</v>
      </c>
      <c r="G1164" s="406" t="s">
        <v>230</v>
      </c>
      <c r="H1164" s="406" t="s">
        <v>143</v>
      </c>
      <c r="I1164" s="406" t="s">
        <v>246</v>
      </c>
      <c r="J1164" s="406" t="s">
        <v>314</v>
      </c>
      <c r="K1164" s="406"/>
      <c r="L1164" s="406"/>
      <c r="M1164" s="406"/>
      <c r="N1164" s="406"/>
      <c r="O1164" s="406">
        <v>0</v>
      </c>
      <c r="P1164" s="406">
        <v>0.25</v>
      </c>
      <c r="Q1164" s="463">
        <v>1</v>
      </c>
      <c r="R1164" s="464" t="s">
        <v>143</v>
      </c>
      <c r="S1164" s="464" t="s">
        <v>132</v>
      </c>
      <c r="T1164" s="464">
        <v>0</v>
      </c>
      <c r="U1164" s="464">
        <v>0.25</v>
      </c>
      <c r="V1164" s="464" t="s">
        <v>144</v>
      </c>
    </row>
    <row r="1165" spans="1:22" x14ac:dyDescent="0.2">
      <c r="A1165" s="406" t="s">
        <v>258</v>
      </c>
      <c r="B1165" s="406" t="s">
        <v>259</v>
      </c>
      <c r="C1165" s="406" t="s">
        <v>123</v>
      </c>
      <c r="D1165" s="406" t="s">
        <v>73</v>
      </c>
      <c r="E1165" s="406" t="s">
        <v>392</v>
      </c>
      <c r="F1165" s="406">
        <v>1</v>
      </c>
      <c r="G1165" s="406" t="s">
        <v>230</v>
      </c>
      <c r="H1165" s="406" t="s">
        <v>143</v>
      </c>
      <c r="I1165" s="406" t="s">
        <v>246</v>
      </c>
      <c r="J1165" s="406" t="s">
        <v>307</v>
      </c>
      <c r="K1165" s="406"/>
      <c r="L1165" s="406"/>
      <c r="M1165" s="406"/>
      <c r="N1165" s="406"/>
      <c r="O1165" s="406">
        <v>0</v>
      </c>
      <c r="P1165" s="406">
        <v>0</v>
      </c>
      <c r="Q1165" s="463">
        <v>1</v>
      </c>
      <c r="R1165" s="464" t="s">
        <v>143</v>
      </c>
      <c r="S1165" s="464" t="s">
        <v>133</v>
      </c>
      <c r="T1165" s="464">
        <v>0</v>
      </c>
      <c r="U1165" s="464">
        <v>0</v>
      </c>
      <c r="V1165" s="464" t="s">
        <v>144</v>
      </c>
    </row>
    <row r="1166" spans="1:22" x14ac:dyDescent="0.2">
      <c r="A1166" s="406" t="s">
        <v>258</v>
      </c>
      <c r="B1166" s="406" t="s">
        <v>259</v>
      </c>
      <c r="C1166" s="406" t="s">
        <v>123</v>
      </c>
      <c r="D1166" s="406" t="s">
        <v>301</v>
      </c>
      <c r="E1166" s="406" t="s">
        <v>392</v>
      </c>
      <c r="F1166" s="406">
        <v>1</v>
      </c>
      <c r="G1166" s="406" t="s">
        <v>230</v>
      </c>
      <c r="H1166" s="406" t="s">
        <v>143</v>
      </c>
      <c r="I1166" s="406" t="s">
        <v>246</v>
      </c>
      <c r="J1166" s="406" t="s">
        <v>314</v>
      </c>
      <c r="K1166" s="406"/>
      <c r="L1166" s="406"/>
      <c r="M1166" s="406"/>
      <c r="N1166" s="406"/>
      <c r="O1166" s="406">
        <v>0</v>
      </c>
      <c r="P1166" s="406">
        <v>0.1</v>
      </c>
      <c r="Q1166" s="463">
        <v>1</v>
      </c>
      <c r="R1166" s="464" t="s">
        <v>143</v>
      </c>
      <c r="S1166" s="464" t="s">
        <v>134</v>
      </c>
      <c r="T1166" s="464">
        <v>0</v>
      </c>
      <c r="U1166" s="464">
        <v>0.1</v>
      </c>
      <c r="V1166" s="464" t="s">
        <v>144</v>
      </c>
    </row>
    <row r="1167" spans="1:22" x14ac:dyDescent="0.2">
      <c r="A1167" s="406" t="s">
        <v>258</v>
      </c>
      <c r="B1167" s="406" t="s">
        <v>259</v>
      </c>
      <c r="C1167" s="406" t="s">
        <v>123</v>
      </c>
      <c r="D1167" s="406" t="s">
        <v>301</v>
      </c>
      <c r="E1167" s="406" t="s">
        <v>392</v>
      </c>
      <c r="F1167" s="406">
        <v>1</v>
      </c>
      <c r="G1167" s="406" t="s">
        <v>230</v>
      </c>
      <c r="H1167" s="406" t="s">
        <v>143</v>
      </c>
      <c r="I1167" s="406" t="s">
        <v>246</v>
      </c>
      <c r="J1167" s="406" t="s">
        <v>307</v>
      </c>
      <c r="K1167" s="406"/>
      <c r="L1167" s="406"/>
      <c r="M1167" s="406"/>
      <c r="N1167" s="406"/>
      <c r="O1167" s="406">
        <v>0</v>
      </c>
      <c r="P1167" s="406">
        <v>0</v>
      </c>
      <c r="Q1167" s="463">
        <v>1</v>
      </c>
      <c r="R1167" s="464" t="s">
        <v>143</v>
      </c>
      <c r="S1167" s="464" t="s">
        <v>135</v>
      </c>
      <c r="T1167" s="464">
        <v>0</v>
      </c>
      <c r="U1167" s="464">
        <v>0</v>
      </c>
      <c r="V1167" s="464" t="s">
        <v>144</v>
      </c>
    </row>
    <row r="1168" spans="1:22" x14ac:dyDescent="0.2">
      <c r="A1168" s="406" t="s">
        <v>258</v>
      </c>
      <c r="B1168" s="406" t="s">
        <v>259</v>
      </c>
      <c r="C1168" s="406" t="s">
        <v>123</v>
      </c>
      <c r="D1168" s="406" t="s">
        <v>302</v>
      </c>
      <c r="E1168" s="406" t="s">
        <v>392</v>
      </c>
      <c r="F1168" s="406">
        <v>1</v>
      </c>
      <c r="G1168" s="406" t="s">
        <v>230</v>
      </c>
      <c r="H1168" s="406" t="s">
        <v>143</v>
      </c>
      <c r="I1168" s="406" t="s">
        <v>246</v>
      </c>
      <c r="J1168" s="406" t="s">
        <v>314</v>
      </c>
      <c r="K1168" s="406"/>
      <c r="L1168" s="406"/>
      <c r="M1168" s="406"/>
      <c r="N1168" s="406"/>
      <c r="O1168" s="406">
        <v>0</v>
      </c>
      <c r="P1168" s="406">
        <v>0</v>
      </c>
      <c r="Q1168" s="463">
        <v>1</v>
      </c>
      <c r="R1168" s="464" t="s">
        <v>143</v>
      </c>
      <c r="S1168" s="464" t="s">
        <v>136</v>
      </c>
      <c r="T1168" s="464">
        <v>0</v>
      </c>
      <c r="U1168" s="464">
        <v>0</v>
      </c>
      <c r="V1168" s="464" t="s">
        <v>144</v>
      </c>
    </row>
    <row r="1169" spans="1:22" x14ac:dyDescent="0.2">
      <c r="A1169" s="406" t="s">
        <v>258</v>
      </c>
      <c r="B1169" s="406" t="s">
        <v>259</v>
      </c>
      <c r="C1169" s="406" t="s">
        <v>123</v>
      </c>
      <c r="D1169" s="406" t="s">
        <v>302</v>
      </c>
      <c r="E1169" s="406" t="s">
        <v>392</v>
      </c>
      <c r="F1169" s="406">
        <v>1</v>
      </c>
      <c r="G1169" s="406" t="s">
        <v>230</v>
      </c>
      <c r="H1169" s="406" t="s">
        <v>143</v>
      </c>
      <c r="I1169" s="406" t="s">
        <v>246</v>
      </c>
      <c r="J1169" s="406" t="s">
        <v>307</v>
      </c>
      <c r="K1169" s="406"/>
      <c r="L1169" s="406"/>
      <c r="M1169" s="406"/>
      <c r="N1169" s="406"/>
      <c r="O1169" s="406">
        <v>0</v>
      </c>
      <c r="P1169" s="406">
        <v>0</v>
      </c>
      <c r="Q1169" s="463">
        <v>1</v>
      </c>
      <c r="R1169" s="464" t="s">
        <v>143</v>
      </c>
      <c r="S1169" s="464" t="s">
        <v>137</v>
      </c>
      <c r="T1169" s="464">
        <v>0</v>
      </c>
      <c r="U1169" s="464">
        <v>0</v>
      </c>
      <c r="V1169" s="464" t="s">
        <v>144</v>
      </c>
    </row>
    <row r="1170" spans="1:22" x14ac:dyDescent="0.2">
      <c r="A1170" s="406" t="s">
        <v>258</v>
      </c>
      <c r="B1170" s="406" t="s">
        <v>259</v>
      </c>
      <c r="C1170" s="406" t="s">
        <v>123</v>
      </c>
      <c r="D1170" s="406" t="s">
        <v>303</v>
      </c>
      <c r="E1170" s="406" t="s">
        <v>392</v>
      </c>
      <c r="F1170" s="406">
        <v>1</v>
      </c>
      <c r="G1170" s="406" t="s">
        <v>230</v>
      </c>
      <c r="H1170" s="406" t="s">
        <v>143</v>
      </c>
      <c r="I1170" s="406" t="s">
        <v>246</v>
      </c>
      <c r="J1170" s="406" t="s">
        <v>314</v>
      </c>
      <c r="K1170" s="406"/>
      <c r="L1170" s="406"/>
      <c r="M1170" s="406"/>
      <c r="N1170" s="406"/>
      <c r="O1170" s="406">
        <v>0</v>
      </c>
      <c r="P1170" s="406">
        <v>0</v>
      </c>
      <c r="Q1170" s="463">
        <v>1</v>
      </c>
      <c r="R1170" s="464" t="s">
        <v>143</v>
      </c>
      <c r="S1170" s="464" t="s">
        <v>138</v>
      </c>
      <c r="T1170" s="464">
        <v>0</v>
      </c>
      <c r="U1170" s="464">
        <v>0</v>
      </c>
      <c r="V1170" s="464" t="s">
        <v>144</v>
      </c>
    </row>
    <row r="1171" spans="1:22" x14ac:dyDescent="0.2">
      <c r="A1171" s="406" t="s">
        <v>258</v>
      </c>
      <c r="B1171" s="406" t="s">
        <v>259</v>
      </c>
      <c r="C1171" s="406" t="s">
        <v>123</v>
      </c>
      <c r="D1171" s="406" t="s">
        <v>303</v>
      </c>
      <c r="E1171" s="406" t="s">
        <v>392</v>
      </c>
      <c r="F1171" s="406">
        <v>1</v>
      </c>
      <c r="G1171" s="406" t="s">
        <v>230</v>
      </c>
      <c r="H1171" s="406" t="s">
        <v>143</v>
      </c>
      <c r="I1171" s="406" t="s">
        <v>246</v>
      </c>
      <c r="J1171" s="406" t="s">
        <v>307</v>
      </c>
      <c r="K1171" s="406"/>
      <c r="L1171" s="406"/>
      <c r="M1171" s="406"/>
      <c r="N1171" s="406"/>
      <c r="O1171" s="406">
        <v>0</v>
      </c>
      <c r="P1171" s="406">
        <v>0</v>
      </c>
      <c r="Q1171" s="463">
        <v>1</v>
      </c>
      <c r="R1171" s="464" t="s">
        <v>143</v>
      </c>
      <c r="S1171" s="464" t="s">
        <v>139</v>
      </c>
      <c r="T1171" s="464">
        <v>0</v>
      </c>
      <c r="U1171" s="464">
        <v>0</v>
      </c>
      <c r="V1171" s="464" t="s">
        <v>144</v>
      </c>
    </row>
    <row r="1172" spans="1:22" x14ac:dyDescent="0.2">
      <c r="A1172" s="406" t="s">
        <v>258</v>
      </c>
      <c r="B1172" s="406" t="s">
        <v>259</v>
      </c>
      <c r="C1172" s="406" t="s">
        <v>123</v>
      </c>
      <c r="D1172" s="406" t="s">
        <v>304</v>
      </c>
      <c r="E1172" s="406" t="s">
        <v>392</v>
      </c>
      <c r="F1172" s="406">
        <v>1</v>
      </c>
      <c r="G1172" s="406" t="s">
        <v>230</v>
      </c>
      <c r="H1172" s="406" t="s">
        <v>143</v>
      </c>
      <c r="I1172" s="406" t="s">
        <v>246</v>
      </c>
      <c r="J1172" s="406" t="s">
        <v>314</v>
      </c>
      <c r="K1172" s="406"/>
      <c r="L1172" s="406"/>
      <c r="M1172" s="406"/>
      <c r="N1172" s="406"/>
      <c r="O1172" s="406">
        <v>0</v>
      </c>
      <c r="P1172" s="406">
        <v>0</v>
      </c>
      <c r="Q1172" s="463">
        <v>1</v>
      </c>
      <c r="R1172" s="464" t="s">
        <v>143</v>
      </c>
      <c r="S1172" s="464" t="s">
        <v>140</v>
      </c>
      <c r="T1172" s="464">
        <v>0</v>
      </c>
      <c r="U1172" s="464">
        <v>0</v>
      </c>
      <c r="V1172" s="464" t="s">
        <v>144</v>
      </c>
    </row>
    <row r="1173" spans="1:22" x14ac:dyDescent="0.2">
      <c r="A1173" s="406" t="s">
        <v>258</v>
      </c>
      <c r="B1173" s="406" t="s">
        <v>259</v>
      </c>
      <c r="C1173" s="406" t="s">
        <v>123</v>
      </c>
      <c r="D1173" s="406" t="s">
        <v>304</v>
      </c>
      <c r="E1173" s="406" t="s">
        <v>392</v>
      </c>
      <c r="F1173" s="406">
        <v>1</v>
      </c>
      <c r="G1173" s="406" t="s">
        <v>230</v>
      </c>
      <c r="H1173" s="406" t="s">
        <v>143</v>
      </c>
      <c r="I1173" s="406" t="s">
        <v>246</v>
      </c>
      <c r="J1173" s="406" t="s">
        <v>307</v>
      </c>
      <c r="K1173" s="406"/>
      <c r="L1173" s="406"/>
      <c r="M1173" s="406"/>
      <c r="N1173" s="406"/>
      <c r="O1173" s="406">
        <v>0</v>
      </c>
      <c r="P1173" s="406">
        <v>0</v>
      </c>
      <c r="Q1173" s="463">
        <v>1</v>
      </c>
      <c r="R1173" s="464" t="s">
        <v>143</v>
      </c>
      <c r="S1173" s="464" t="s">
        <v>141</v>
      </c>
      <c r="T1173" s="464">
        <v>0</v>
      </c>
      <c r="U1173" s="464">
        <v>0</v>
      </c>
      <c r="V1173" s="464" t="s">
        <v>144</v>
      </c>
    </row>
    <row r="1174" spans="1:22" x14ac:dyDescent="0.2">
      <c r="A1174" s="406" t="s">
        <v>258</v>
      </c>
      <c r="B1174" s="406" t="s">
        <v>259</v>
      </c>
      <c r="C1174" s="406" t="s">
        <v>123</v>
      </c>
      <c r="D1174" s="406" t="s">
        <v>73</v>
      </c>
      <c r="E1174" s="406" t="s">
        <v>392</v>
      </c>
      <c r="F1174" s="406">
        <v>2</v>
      </c>
      <c r="G1174" s="406" t="s">
        <v>230</v>
      </c>
      <c r="H1174" s="406" t="s">
        <v>145</v>
      </c>
      <c r="I1174" s="406" t="s">
        <v>246</v>
      </c>
      <c r="J1174" s="406" t="s">
        <v>314</v>
      </c>
      <c r="K1174" s="406"/>
      <c r="L1174" s="406"/>
      <c r="M1174" s="406"/>
      <c r="N1174" s="406"/>
      <c r="O1174" s="406">
        <v>0</v>
      </c>
      <c r="P1174" s="406">
        <v>0.5</v>
      </c>
      <c r="Q1174" s="463">
        <v>2</v>
      </c>
      <c r="R1174" s="464" t="s">
        <v>145</v>
      </c>
      <c r="S1174" s="464" t="s">
        <v>132</v>
      </c>
      <c r="T1174" s="464">
        <v>0</v>
      </c>
      <c r="U1174" s="464">
        <v>0.5</v>
      </c>
      <c r="V1174" s="464" t="s">
        <v>146</v>
      </c>
    </row>
    <row r="1175" spans="1:22" x14ac:dyDescent="0.2">
      <c r="A1175" s="406" t="s">
        <v>258</v>
      </c>
      <c r="B1175" s="406" t="s">
        <v>259</v>
      </c>
      <c r="C1175" s="406" t="s">
        <v>123</v>
      </c>
      <c r="D1175" s="406" t="s">
        <v>73</v>
      </c>
      <c r="E1175" s="406" t="s">
        <v>392</v>
      </c>
      <c r="F1175" s="406">
        <v>2</v>
      </c>
      <c r="G1175" s="406" t="s">
        <v>230</v>
      </c>
      <c r="H1175" s="406" t="s">
        <v>145</v>
      </c>
      <c r="I1175" s="406" t="s">
        <v>246</v>
      </c>
      <c r="J1175" s="406" t="s">
        <v>307</v>
      </c>
      <c r="K1175" s="406"/>
      <c r="L1175" s="406"/>
      <c r="M1175" s="406"/>
      <c r="N1175" s="406"/>
      <c r="O1175" s="406">
        <v>0</v>
      </c>
      <c r="P1175" s="406">
        <v>0</v>
      </c>
      <c r="Q1175" s="463">
        <v>2</v>
      </c>
      <c r="R1175" s="464" t="s">
        <v>145</v>
      </c>
      <c r="S1175" s="464" t="s">
        <v>133</v>
      </c>
      <c r="T1175" s="464">
        <v>0</v>
      </c>
      <c r="U1175" s="464">
        <v>0</v>
      </c>
      <c r="V1175" s="464" t="s">
        <v>146</v>
      </c>
    </row>
    <row r="1176" spans="1:22" x14ac:dyDescent="0.2">
      <c r="A1176" s="406" t="s">
        <v>258</v>
      </c>
      <c r="B1176" s="406" t="s">
        <v>259</v>
      </c>
      <c r="C1176" s="406" t="s">
        <v>123</v>
      </c>
      <c r="D1176" s="406" t="s">
        <v>301</v>
      </c>
      <c r="E1176" s="406" t="s">
        <v>392</v>
      </c>
      <c r="F1176" s="406">
        <v>2</v>
      </c>
      <c r="G1176" s="406" t="s">
        <v>230</v>
      </c>
      <c r="H1176" s="406" t="s">
        <v>145</v>
      </c>
      <c r="I1176" s="406" t="s">
        <v>246</v>
      </c>
      <c r="J1176" s="406" t="s">
        <v>314</v>
      </c>
      <c r="K1176" s="406"/>
      <c r="L1176" s="406"/>
      <c r="M1176" s="406"/>
      <c r="N1176" s="406"/>
      <c r="O1176" s="406">
        <v>0</v>
      </c>
      <c r="P1176" s="406">
        <v>0.5</v>
      </c>
      <c r="Q1176" s="463">
        <v>2</v>
      </c>
      <c r="R1176" s="464" t="s">
        <v>145</v>
      </c>
      <c r="S1176" s="464" t="s">
        <v>134</v>
      </c>
      <c r="T1176" s="464">
        <v>0</v>
      </c>
      <c r="U1176" s="464">
        <v>0.5</v>
      </c>
      <c r="V1176" s="464" t="s">
        <v>146</v>
      </c>
    </row>
    <row r="1177" spans="1:22" x14ac:dyDescent="0.2">
      <c r="A1177" s="406" t="s">
        <v>258</v>
      </c>
      <c r="B1177" s="406" t="s">
        <v>259</v>
      </c>
      <c r="C1177" s="406" t="s">
        <v>123</v>
      </c>
      <c r="D1177" s="406" t="s">
        <v>301</v>
      </c>
      <c r="E1177" s="406" t="s">
        <v>392</v>
      </c>
      <c r="F1177" s="406">
        <v>2</v>
      </c>
      <c r="G1177" s="406" t="s">
        <v>230</v>
      </c>
      <c r="H1177" s="406" t="s">
        <v>145</v>
      </c>
      <c r="I1177" s="406" t="s">
        <v>246</v>
      </c>
      <c r="J1177" s="406" t="s">
        <v>307</v>
      </c>
      <c r="K1177" s="406"/>
      <c r="L1177" s="406"/>
      <c r="M1177" s="406"/>
      <c r="N1177" s="406"/>
      <c r="O1177" s="406">
        <v>0</v>
      </c>
      <c r="P1177" s="406">
        <v>0</v>
      </c>
      <c r="Q1177" s="463">
        <v>2</v>
      </c>
      <c r="R1177" s="464" t="s">
        <v>145</v>
      </c>
      <c r="S1177" s="464" t="s">
        <v>135</v>
      </c>
      <c r="T1177" s="464">
        <v>0</v>
      </c>
      <c r="U1177" s="464">
        <v>0</v>
      </c>
      <c r="V1177" s="464" t="s">
        <v>146</v>
      </c>
    </row>
    <row r="1178" spans="1:22" x14ac:dyDescent="0.2">
      <c r="A1178" s="406" t="s">
        <v>258</v>
      </c>
      <c r="B1178" s="406" t="s">
        <v>259</v>
      </c>
      <c r="C1178" s="406" t="s">
        <v>123</v>
      </c>
      <c r="D1178" s="406" t="s">
        <v>302</v>
      </c>
      <c r="E1178" s="406" t="s">
        <v>392</v>
      </c>
      <c r="F1178" s="406">
        <v>2</v>
      </c>
      <c r="G1178" s="406" t="s">
        <v>230</v>
      </c>
      <c r="H1178" s="406" t="s">
        <v>145</v>
      </c>
      <c r="I1178" s="406" t="s">
        <v>246</v>
      </c>
      <c r="J1178" s="406" t="s">
        <v>314</v>
      </c>
      <c r="K1178" s="406"/>
      <c r="L1178" s="406"/>
      <c r="M1178" s="406"/>
      <c r="N1178" s="406"/>
      <c r="O1178" s="406">
        <v>0</v>
      </c>
      <c r="P1178" s="406">
        <v>0.5</v>
      </c>
      <c r="Q1178" s="463">
        <v>2</v>
      </c>
      <c r="R1178" s="464" t="s">
        <v>145</v>
      </c>
      <c r="S1178" s="464" t="s">
        <v>136</v>
      </c>
      <c r="T1178" s="464">
        <v>0</v>
      </c>
      <c r="U1178" s="464">
        <v>0.5</v>
      </c>
      <c r="V1178" s="464" t="s">
        <v>146</v>
      </c>
    </row>
    <row r="1179" spans="1:22" x14ac:dyDescent="0.2">
      <c r="A1179" s="406" t="s">
        <v>258</v>
      </c>
      <c r="B1179" s="406" t="s">
        <v>259</v>
      </c>
      <c r="C1179" s="406" t="s">
        <v>123</v>
      </c>
      <c r="D1179" s="406" t="s">
        <v>302</v>
      </c>
      <c r="E1179" s="406" t="s">
        <v>392</v>
      </c>
      <c r="F1179" s="406">
        <v>2</v>
      </c>
      <c r="G1179" s="406" t="s">
        <v>230</v>
      </c>
      <c r="H1179" s="406" t="s">
        <v>145</v>
      </c>
      <c r="I1179" s="406" t="s">
        <v>246</v>
      </c>
      <c r="J1179" s="406" t="s">
        <v>307</v>
      </c>
      <c r="K1179" s="406"/>
      <c r="L1179" s="406"/>
      <c r="M1179" s="406"/>
      <c r="N1179" s="406"/>
      <c r="O1179" s="406">
        <v>0</v>
      </c>
      <c r="P1179" s="406">
        <v>0</v>
      </c>
      <c r="Q1179" s="463">
        <v>2</v>
      </c>
      <c r="R1179" s="464" t="s">
        <v>145</v>
      </c>
      <c r="S1179" s="464" t="s">
        <v>137</v>
      </c>
      <c r="T1179" s="464">
        <v>0</v>
      </c>
      <c r="U1179" s="464">
        <v>0</v>
      </c>
      <c r="V1179" s="464" t="s">
        <v>146</v>
      </c>
    </row>
    <row r="1180" spans="1:22" x14ac:dyDescent="0.2">
      <c r="A1180" s="406" t="s">
        <v>258</v>
      </c>
      <c r="B1180" s="406" t="s">
        <v>259</v>
      </c>
      <c r="C1180" s="406" t="s">
        <v>123</v>
      </c>
      <c r="D1180" s="406" t="s">
        <v>303</v>
      </c>
      <c r="E1180" s="406" t="s">
        <v>392</v>
      </c>
      <c r="F1180" s="406">
        <v>2</v>
      </c>
      <c r="G1180" s="406" t="s">
        <v>230</v>
      </c>
      <c r="H1180" s="406" t="s">
        <v>145</v>
      </c>
      <c r="I1180" s="406" t="s">
        <v>246</v>
      </c>
      <c r="J1180" s="406" t="s">
        <v>314</v>
      </c>
      <c r="K1180" s="406"/>
      <c r="L1180" s="406"/>
      <c r="M1180" s="406"/>
      <c r="N1180" s="406"/>
      <c r="O1180" s="406">
        <v>0</v>
      </c>
      <c r="P1180" s="406">
        <v>0.5</v>
      </c>
      <c r="Q1180" s="463">
        <v>2</v>
      </c>
      <c r="R1180" s="464" t="s">
        <v>145</v>
      </c>
      <c r="S1180" s="464" t="s">
        <v>138</v>
      </c>
      <c r="T1180" s="464">
        <v>0</v>
      </c>
      <c r="U1180" s="464">
        <v>0.5</v>
      </c>
      <c r="V1180" s="464" t="s">
        <v>146</v>
      </c>
    </row>
    <row r="1181" spans="1:22" x14ac:dyDescent="0.2">
      <c r="A1181" s="406" t="s">
        <v>258</v>
      </c>
      <c r="B1181" s="406" t="s">
        <v>259</v>
      </c>
      <c r="C1181" s="406" t="s">
        <v>123</v>
      </c>
      <c r="D1181" s="406" t="s">
        <v>303</v>
      </c>
      <c r="E1181" s="406" t="s">
        <v>392</v>
      </c>
      <c r="F1181" s="406">
        <v>2</v>
      </c>
      <c r="G1181" s="406" t="s">
        <v>230</v>
      </c>
      <c r="H1181" s="406" t="s">
        <v>145</v>
      </c>
      <c r="I1181" s="406" t="s">
        <v>246</v>
      </c>
      <c r="J1181" s="406" t="s">
        <v>307</v>
      </c>
      <c r="K1181" s="406"/>
      <c r="L1181" s="406"/>
      <c r="M1181" s="406"/>
      <c r="N1181" s="406"/>
      <c r="O1181" s="406">
        <v>0</v>
      </c>
      <c r="P1181" s="406">
        <v>0</v>
      </c>
      <c r="Q1181" s="463">
        <v>2</v>
      </c>
      <c r="R1181" s="464" t="s">
        <v>145</v>
      </c>
      <c r="S1181" s="464" t="s">
        <v>139</v>
      </c>
      <c r="T1181" s="464">
        <v>0</v>
      </c>
      <c r="U1181" s="464">
        <v>0</v>
      </c>
      <c r="V1181" s="464" t="s">
        <v>146</v>
      </c>
    </row>
    <row r="1182" spans="1:22" x14ac:dyDescent="0.2">
      <c r="A1182" s="406" t="s">
        <v>258</v>
      </c>
      <c r="B1182" s="406" t="s">
        <v>259</v>
      </c>
      <c r="C1182" s="406" t="s">
        <v>123</v>
      </c>
      <c r="D1182" s="406" t="s">
        <v>304</v>
      </c>
      <c r="E1182" s="406" t="s">
        <v>392</v>
      </c>
      <c r="F1182" s="406">
        <v>2</v>
      </c>
      <c r="G1182" s="406" t="s">
        <v>230</v>
      </c>
      <c r="H1182" s="406" t="s">
        <v>145</v>
      </c>
      <c r="I1182" s="406" t="s">
        <v>246</v>
      </c>
      <c r="J1182" s="406" t="s">
        <v>314</v>
      </c>
      <c r="K1182" s="406"/>
      <c r="L1182" s="406"/>
      <c r="M1182" s="406"/>
      <c r="N1182" s="406"/>
      <c r="O1182" s="406">
        <v>0</v>
      </c>
      <c r="P1182" s="406">
        <v>0.5</v>
      </c>
      <c r="Q1182" s="463">
        <v>2</v>
      </c>
      <c r="R1182" s="464" t="s">
        <v>145</v>
      </c>
      <c r="S1182" s="464" t="s">
        <v>140</v>
      </c>
      <c r="T1182" s="464">
        <v>0</v>
      </c>
      <c r="U1182" s="464">
        <v>0.5</v>
      </c>
      <c r="V1182" s="464" t="s">
        <v>146</v>
      </c>
    </row>
    <row r="1183" spans="1:22" x14ac:dyDescent="0.2">
      <c r="A1183" s="406" t="s">
        <v>258</v>
      </c>
      <c r="B1183" s="406" t="s">
        <v>259</v>
      </c>
      <c r="C1183" s="406" t="s">
        <v>123</v>
      </c>
      <c r="D1183" s="406" t="s">
        <v>304</v>
      </c>
      <c r="E1183" s="406" t="s">
        <v>392</v>
      </c>
      <c r="F1183" s="406">
        <v>2</v>
      </c>
      <c r="G1183" s="406" t="s">
        <v>230</v>
      </c>
      <c r="H1183" s="406" t="s">
        <v>145</v>
      </c>
      <c r="I1183" s="406" t="s">
        <v>246</v>
      </c>
      <c r="J1183" s="406" t="s">
        <v>307</v>
      </c>
      <c r="K1183" s="406"/>
      <c r="L1183" s="406"/>
      <c r="M1183" s="406"/>
      <c r="N1183" s="406"/>
      <c r="O1183" s="406">
        <v>0</v>
      </c>
      <c r="P1183" s="406">
        <v>0</v>
      </c>
      <c r="Q1183" s="463">
        <v>2</v>
      </c>
      <c r="R1183" s="464" t="s">
        <v>145</v>
      </c>
      <c r="S1183" s="464" t="s">
        <v>141</v>
      </c>
      <c r="T1183" s="464">
        <v>0</v>
      </c>
      <c r="U1183" s="464">
        <v>0</v>
      </c>
      <c r="V1183" s="464" t="s">
        <v>146</v>
      </c>
    </row>
    <row r="1184" spans="1:22" x14ac:dyDescent="0.2">
      <c r="A1184" s="406" t="s">
        <v>258</v>
      </c>
      <c r="B1184" s="406" t="s">
        <v>259</v>
      </c>
      <c r="C1184" s="406" t="s">
        <v>123</v>
      </c>
      <c r="D1184" s="406" t="s">
        <v>73</v>
      </c>
      <c r="E1184" s="406" t="s">
        <v>392</v>
      </c>
      <c r="F1184" s="406">
        <v>3</v>
      </c>
      <c r="G1184" s="406" t="s">
        <v>230</v>
      </c>
      <c r="H1184" s="406" t="s">
        <v>147</v>
      </c>
      <c r="I1184" s="406" t="s">
        <v>246</v>
      </c>
      <c r="J1184" s="406" t="s">
        <v>314</v>
      </c>
      <c r="K1184" s="406"/>
      <c r="L1184" s="406"/>
      <c r="M1184" s="406"/>
      <c r="N1184" s="406"/>
      <c r="O1184" s="406">
        <v>0</v>
      </c>
      <c r="P1184" s="406">
        <v>0.7</v>
      </c>
      <c r="Q1184" s="463">
        <v>3</v>
      </c>
      <c r="R1184" s="464" t="s">
        <v>147</v>
      </c>
      <c r="S1184" s="464" t="s">
        <v>132</v>
      </c>
      <c r="T1184" s="464">
        <v>0</v>
      </c>
      <c r="U1184" s="464">
        <v>0.7</v>
      </c>
      <c r="V1184" s="464" t="s">
        <v>148</v>
      </c>
    </row>
    <row r="1185" spans="1:22" x14ac:dyDescent="0.2">
      <c r="A1185" s="406" t="s">
        <v>258</v>
      </c>
      <c r="B1185" s="406" t="s">
        <v>259</v>
      </c>
      <c r="C1185" s="406" t="s">
        <v>123</v>
      </c>
      <c r="D1185" s="406" t="s">
        <v>73</v>
      </c>
      <c r="E1185" s="406" t="s">
        <v>392</v>
      </c>
      <c r="F1185" s="406">
        <v>3</v>
      </c>
      <c r="G1185" s="406" t="s">
        <v>230</v>
      </c>
      <c r="H1185" s="406" t="s">
        <v>147</v>
      </c>
      <c r="I1185" s="406" t="s">
        <v>246</v>
      </c>
      <c r="J1185" s="406" t="s">
        <v>307</v>
      </c>
      <c r="K1185" s="406"/>
      <c r="L1185" s="406"/>
      <c r="M1185" s="406"/>
      <c r="N1185" s="406"/>
      <c r="O1185" s="406">
        <v>0</v>
      </c>
      <c r="P1185" s="406">
        <v>0</v>
      </c>
      <c r="Q1185" s="463">
        <v>3</v>
      </c>
      <c r="R1185" s="464" t="s">
        <v>147</v>
      </c>
      <c r="S1185" s="464" t="s">
        <v>133</v>
      </c>
      <c r="T1185" s="464">
        <v>0</v>
      </c>
      <c r="U1185" s="464">
        <v>0</v>
      </c>
      <c r="V1185" s="464" t="s">
        <v>148</v>
      </c>
    </row>
    <row r="1186" spans="1:22" x14ac:dyDescent="0.2">
      <c r="A1186" s="406" t="s">
        <v>258</v>
      </c>
      <c r="B1186" s="406" t="s">
        <v>259</v>
      </c>
      <c r="C1186" s="406" t="s">
        <v>123</v>
      </c>
      <c r="D1186" s="406" t="s">
        <v>301</v>
      </c>
      <c r="E1186" s="406" t="s">
        <v>392</v>
      </c>
      <c r="F1186" s="406">
        <v>3</v>
      </c>
      <c r="G1186" s="406" t="s">
        <v>230</v>
      </c>
      <c r="H1186" s="406" t="s">
        <v>147</v>
      </c>
      <c r="I1186" s="406" t="s">
        <v>246</v>
      </c>
      <c r="J1186" s="406" t="s">
        <v>314</v>
      </c>
      <c r="K1186" s="406"/>
      <c r="L1186" s="406"/>
      <c r="M1186" s="406"/>
      <c r="N1186" s="406"/>
      <c r="O1186" s="406">
        <v>0</v>
      </c>
      <c r="P1186" s="406">
        <v>0.4</v>
      </c>
      <c r="Q1186" s="463">
        <v>3</v>
      </c>
      <c r="R1186" s="464" t="s">
        <v>147</v>
      </c>
      <c r="S1186" s="464" t="s">
        <v>134</v>
      </c>
      <c r="T1186" s="464">
        <v>0</v>
      </c>
      <c r="U1186" s="464">
        <v>0.4</v>
      </c>
      <c r="V1186" s="464" t="s">
        <v>148</v>
      </c>
    </row>
    <row r="1187" spans="1:22" x14ac:dyDescent="0.2">
      <c r="A1187" s="406" t="s">
        <v>258</v>
      </c>
      <c r="B1187" s="406" t="s">
        <v>259</v>
      </c>
      <c r="C1187" s="406" t="s">
        <v>123</v>
      </c>
      <c r="D1187" s="406" t="s">
        <v>301</v>
      </c>
      <c r="E1187" s="406" t="s">
        <v>392</v>
      </c>
      <c r="F1187" s="406">
        <v>3</v>
      </c>
      <c r="G1187" s="406" t="s">
        <v>230</v>
      </c>
      <c r="H1187" s="406" t="s">
        <v>147</v>
      </c>
      <c r="I1187" s="406" t="s">
        <v>246</v>
      </c>
      <c r="J1187" s="406" t="s">
        <v>307</v>
      </c>
      <c r="K1187" s="406"/>
      <c r="L1187" s="406"/>
      <c r="M1187" s="406"/>
      <c r="N1187" s="406"/>
      <c r="O1187" s="406">
        <v>0</v>
      </c>
      <c r="P1187" s="406">
        <v>0</v>
      </c>
      <c r="Q1187" s="463">
        <v>3</v>
      </c>
      <c r="R1187" s="464" t="s">
        <v>147</v>
      </c>
      <c r="S1187" s="464" t="s">
        <v>135</v>
      </c>
      <c r="T1187" s="464">
        <v>0</v>
      </c>
      <c r="U1187" s="464">
        <v>0</v>
      </c>
      <c r="V1187" s="464" t="s">
        <v>148</v>
      </c>
    </row>
    <row r="1188" spans="1:22" x14ac:dyDescent="0.2">
      <c r="A1188" s="406" t="s">
        <v>258</v>
      </c>
      <c r="B1188" s="406" t="s">
        <v>259</v>
      </c>
      <c r="C1188" s="406" t="s">
        <v>123</v>
      </c>
      <c r="D1188" s="406" t="s">
        <v>302</v>
      </c>
      <c r="E1188" s="406" t="s">
        <v>392</v>
      </c>
      <c r="F1188" s="406">
        <v>3</v>
      </c>
      <c r="G1188" s="406" t="s">
        <v>230</v>
      </c>
      <c r="H1188" s="406" t="s">
        <v>147</v>
      </c>
      <c r="I1188" s="406" t="s">
        <v>246</v>
      </c>
      <c r="J1188" s="406" t="s">
        <v>314</v>
      </c>
      <c r="K1188" s="406"/>
      <c r="L1188" s="406"/>
      <c r="M1188" s="406"/>
      <c r="N1188" s="406"/>
      <c r="O1188" s="406">
        <v>0</v>
      </c>
      <c r="P1188" s="406">
        <v>0.2</v>
      </c>
      <c r="Q1188" s="463">
        <v>3</v>
      </c>
      <c r="R1188" s="464" t="s">
        <v>147</v>
      </c>
      <c r="S1188" s="464" t="s">
        <v>136</v>
      </c>
      <c r="T1188" s="464">
        <v>0</v>
      </c>
      <c r="U1188" s="464">
        <v>0.2</v>
      </c>
      <c r="V1188" s="464" t="s">
        <v>148</v>
      </c>
    </row>
    <row r="1189" spans="1:22" x14ac:dyDescent="0.2">
      <c r="A1189" s="406" t="s">
        <v>258</v>
      </c>
      <c r="B1189" s="406" t="s">
        <v>259</v>
      </c>
      <c r="C1189" s="406" t="s">
        <v>123</v>
      </c>
      <c r="D1189" s="406" t="s">
        <v>302</v>
      </c>
      <c r="E1189" s="406" t="s">
        <v>392</v>
      </c>
      <c r="F1189" s="406">
        <v>3</v>
      </c>
      <c r="G1189" s="406" t="s">
        <v>230</v>
      </c>
      <c r="H1189" s="406" t="s">
        <v>147</v>
      </c>
      <c r="I1189" s="406" t="s">
        <v>246</v>
      </c>
      <c r="J1189" s="406" t="s">
        <v>307</v>
      </c>
      <c r="K1189" s="406"/>
      <c r="L1189" s="406"/>
      <c r="M1189" s="406"/>
      <c r="N1189" s="406"/>
      <c r="O1189" s="406">
        <v>0</v>
      </c>
      <c r="P1189" s="406">
        <v>0</v>
      </c>
      <c r="Q1189" s="463">
        <v>3</v>
      </c>
      <c r="R1189" s="464" t="s">
        <v>147</v>
      </c>
      <c r="S1189" s="464" t="s">
        <v>137</v>
      </c>
      <c r="T1189" s="464">
        <v>0</v>
      </c>
      <c r="U1189" s="464">
        <v>0</v>
      </c>
      <c r="V1189" s="464" t="s">
        <v>148</v>
      </c>
    </row>
    <row r="1190" spans="1:22" x14ac:dyDescent="0.2">
      <c r="A1190" s="406" t="s">
        <v>258</v>
      </c>
      <c r="B1190" s="406" t="s">
        <v>259</v>
      </c>
      <c r="C1190" s="406" t="s">
        <v>123</v>
      </c>
      <c r="D1190" s="406" t="s">
        <v>303</v>
      </c>
      <c r="E1190" s="406" t="s">
        <v>392</v>
      </c>
      <c r="F1190" s="406">
        <v>3</v>
      </c>
      <c r="G1190" s="406" t="s">
        <v>230</v>
      </c>
      <c r="H1190" s="406" t="s">
        <v>147</v>
      </c>
      <c r="I1190" s="406" t="s">
        <v>246</v>
      </c>
      <c r="J1190" s="406" t="s">
        <v>314</v>
      </c>
      <c r="K1190" s="406"/>
      <c r="L1190" s="406"/>
      <c r="M1190" s="406"/>
      <c r="N1190" s="406"/>
      <c r="O1190" s="406">
        <v>0</v>
      </c>
      <c r="P1190" s="406">
        <v>0.2</v>
      </c>
      <c r="Q1190" s="463">
        <v>3</v>
      </c>
      <c r="R1190" s="464" t="s">
        <v>147</v>
      </c>
      <c r="S1190" s="464" t="s">
        <v>138</v>
      </c>
      <c r="T1190" s="464">
        <v>0</v>
      </c>
      <c r="U1190" s="464">
        <v>0.2</v>
      </c>
      <c r="V1190" s="464" t="s">
        <v>148</v>
      </c>
    </row>
    <row r="1191" spans="1:22" x14ac:dyDescent="0.2">
      <c r="A1191" s="406" t="s">
        <v>258</v>
      </c>
      <c r="B1191" s="406" t="s">
        <v>259</v>
      </c>
      <c r="C1191" s="406" t="s">
        <v>123</v>
      </c>
      <c r="D1191" s="406" t="s">
        <v>303</v>
      </c>
      <c r="E1191" s="406" t="s">
        <v>392</v>
      </c>
      <c r="F1191" s="406">
        <v>3</v>
      </c>
      <c r="G1191" s="406" t="s">
        <v>230</v>
      </c>
      <c r="H1191" s="406" t="s">
        <v>147</v>
      </c>
      <c r="I1191" s="406" t="s">
        <v>246</v>
      </c>
      <c r="J1191" s="406" t="s">
        <v>307</v>
      </c>
      <c r="K1191" s="406"/>
      <c r="L1191" s="406"/>
      <c r="M1191" s="406"/>
      <c r="N1191" s="406"/>
      <c r="O1191" s="406">
        <v>0</v>
      </c>
      <c r="P1191" s="406">
        <v>0</v>
      </c>
      <c r="Q1191" s="463">
        <v>3</v>
      </c>
      <c r="R1191" s="464" t="s">
        <v>147</v>
      </c>
      <c r="S1191" s="464" t="s">
        <v>139</v>
      </c>
      <c r="T1191" s="464">
        <v>0</v>
      </c>
      <c r="U1191" s="464">
        <v>0</v>
      </c>
      <c r="V1191" s="464" t="s">
        <v>148</v>
      </c>
    </row>
    <row r="1192" spans="1:22" x14ac:dyDescent="0.2">
      <c r="A1192" s="406" t="s">
        <v>258</v>
      </c>
      <c r="B1192" s="406" t="s">
        <v>259</v>
      </c>
      <c r="C1192" s="406" t="s">
        <v>123</v>
      </c>
      <c r="D1192" s="406" t="s">
        <v>304</v>
      </c>
      <c r="E1192" s="406" t="s">
        <v>392</v>
      </c>
      <c r="F1192" s="406">
        <v>3</v>
      </c>
      <c r="G1192" s="406" t="s">
        <v>230</v>
      </c>
      <c r="H1192" s="406" t="s">
        <v>147</v>
      </c>
      <c r="I1192" s="406" t="s">
        <v>246</v>
      </c>
      <c r="J1192" s="406" t="s">
        <v>314</v>
      </c>
      <c r="K1192" s="406"/>
      <c r="L1192" s="406"/>
      <c r="M1192" s="406"/>
      <c r="N1192" s="406"/>
      <c r="O1192" s="406">
        <v>0</v>
      </c>
      <c r="P1192" s="406">
        <v>0.2</v>
      </c>
      <c r="Q1192" s="463">
        <v>3</v>
      </c>
      <c r="R1192" s="464" t="s">
        <v>147</v>
      </c>
      <c r="S1192" s="464" t="s">
        <v>140</v>
      </c>
      <c r="T1192" s="464">
        <v>0</v>
      </c>
      <c r="U1192" s="464">
        <v>0.2</v>
      </c>
      <c r="V1192" s="464" t="s">
        <v>148</v>
      </c>
    </row>
    <row r="1193" spans="1:22" x14ac:dyDescent="0.2">
      <c r="A1193" s="406" t="s">
        <v>258</v>
      </c>
      <c r="B1193" s="406" t="s">
        <v>259</v>
      </c>
      <c r="C1193" s="406" t="s">
        <v>123</v>
      </c>
      <c r="D1193" s="406" t="s">
        <v>304</v>
      </c>
      <c r="E1193" s="406" t="s">
        <v>392</v>
      </c>
      <c r="F1193" s="406">
        <v>3</v>
      </c>
      <c r="G1193" s="406" t="s">
        <v>230</v>
      </c>
      <c r="H1193" s="406" t="s">
        <v>147</v>
      </c>
      <c r="I1193" s="406" t="s">
        <v>246</v>
      </c>
      <c r="J1193" s="406" t="s">
        <v>307</v>
      </c>
      <c r="K1193" s="406"/>
      <c r="L1193" s="406"/>
      <c r="M1193" s="406"/>
      <c r="N1193" s="406"/>
      <c r="O1193" s="406">
        <v>0</v>
      </c>
      <c r="P1193" s="406">
        <v>0</v>
      </c>
      <c r="Q1193" s="463">
        <v>3</v>
      </c>
      <c r="R1193" s="464" t="s">
        <v>147</v>
      </c>
      <c r="S1193" s="464" t="s">
        <v>141</v>
      </c>
      <c r="T1193" s="464">
        <v>0</v>
      </c>
      <c r="U1193" s="464">
        <v>0</v>
      </c>
      <c r="V1193" s="464" t="s">
        <v>148</v>
      </c>
    </row>
    <row r="1194" spans="1:22" x14ac:dyDescent="0.2">
      <c r="A1194" s="406" t="s">
        <v>258</v>
      </c>
      <c r="B1194" s="406" t="s">
        <v>259</v>
      </c>
      <c r="C1194" s="406" t="s">
        <v>123</v>
      </c>
      <c r="D1194" s="406" t="s">
        <v>73</v>
      </c>
      <c r="E1194" s="406" t="s">
        <v>392</v>
      </c>
      <c r="F1194" s="406">
        <v>4</v>
      </c>
      <c r="G1194" s="406" t="s">
        <v>230</v>
      </c>
      <c r="H1194" s="406" t="s">
        <v>149</v>
      </c>
      <c r="I1194" s="406" t="s">
        <v>246</v>
      </c>
      <c r="J1194" s="406" t="s">
        <v>314</v>
      </c>
      <c r="K1194" s="406"/>
      <c r="L1194" s="406"/>
      <c r="M1194" s="406"/>
      <c r="N1194" s="406"/>
      <c r="O1194" s="406">
        <v>0</v>
      </c>
      <c r="P1194" s="406">
        <v>0.45</v>
      </c>
      <c r="Q1194" s="463">
        <v>4</v>
      </c>
      <c r="R1194" s="464" t="s">
        <v>149</v>
      </c>
      <c r="S1194" s="464" t="s">
        <v>132</v>
      </c>
      <c r="T1194" s="464">
        <v>0</v>
      </c>
      <c r="U1194" s="464">
        <v>0.45</v>
      </c>
      <c r="V1194" s="464" t="s">
        <v>150</v>
      </c>
    </row>
    <row r="1195" spans="1:22" x14ac:dyDescent="0.2">
      <c r="A1195" s="406" t="s">
        <v>258</v>
      </c>
      <c r="B1195" s="406" t="s">
        <v>259</v>
      </c>
      <c r="C1195" s="406" t="s">
        <v>123</v>
      </c>
      <c r="D1195" s="406" t="s">
        <v>73</v>
      </c>
      <c r="E1195" s="406" t="s">
        <v>392</v>
      </c>
      <c r="F1195" s="406">
        <v>4</v>
      </c>
      <c r="G1195" s="406" t="s">
        <v>230</v>
      </c>
      <c r="H1195" s="406" t="s">
        <v>149</v>
      </c>
      <c r="I1195" s="406" t="s">
        <v>246</v>
      </c>
      <c r="J1195" s="406" t="s">
        <v>307</v>
      </c>
      <c r="K1195" s="406"/>
      <c r="L1195" s="406"/>
      <c r="M1195" s="406"/>
      <c r="N1195" s="406"/>
      <c r="O1195" s="406">
        <v>0</v>
      </c>
      <c r="P1195" s="406">
        <v>0</v>
      </c>
      <c r="Q1195" s="463">
        <v>4</v>
      </c>
      <c r="R1195" s="464" t="s">
        <v>149</v>
      </c>
      <c r="S1195" s="464" t="s">
        <v>133</v>
      </c>
      <c r="T1195" s="464">
        <v>0</v>
      </c>
      <c r="U1195" s="464">
        <v>0</v>
      </c>
      <c r="V1195" s="464" t="s">
        <v>150</v>
      </c>
    </row>
    <row r="1196" spans="1:22" x14ac:dyDescent="0.2">
      <c r="A1196" s="406" t="s">
        <v>258</v>
      </c>
      <c r="B1196" s="406" t="s">
        <v>259</v>
      </c>
      <c r="C1196" s="406" t="s">
        <v>123</v>
      </c>
      <c r="D1196" s="406" t="s">
        <v>301</v>
      </c>
      <c r="E1196" s="406" t="s">
        <v>392</v>
      </c>
      <c r="F1196" s="406">
        <v>4</v>
      </c>
      <c r="G1196" s="406" t="s">
        <v>230</v>
      </c>
      <c r="H1196" s="406" t="s">
        <v>149</v>
      </c>
      <c r="I1196" s="406" t="s">
        <v>246</v>
      </c>
      <c r="J1196" s="406" t="s">
        <v>314</v>
      </c>
      <c r="K1196" s="406"/>
      <c r="L1196" s="406"/>
      <c r="M1196" s="406"/>
      <c r="N1196" s="406"/>
      <c r="O1196" s="406">
        <v>0</v>
      </c>
      <c r="P1196" s="406">
        <v>0.25</v>
      </c>
      <c r="Q1196" s="463">
        <v>4</v>
      </c>
      <c r="R1196" s="464" t="s">
        <v>149</v>
      </c>
      <c r="S1196" s="464" t="s">
        <v>134</v>
      </c>
      <c r="T1196" s="464">
        <v>0</v>
      </c>
      <c r="U1196" s="464">
        <v>0.25</v>
      </c>
      <c r="V1196" s="464" t="s">
        <v>150</v>
      </c>
    </row>
    <row r="1197" spans="1:22" x14ac:dyDescent="0.2">
      <c r="A1197" s="406" t="s">
        <v>258</v>
      </c>
      <c r="B1197" s="406" t="s">
        <v>259</v>
      </c>
      <c r="C1197" s="406" t="s">
        <v>123</v>
      </c>
      <c r="D1197" s="406" t="s">
        <v>301</v>
      </c>
      <c r="E1197" s="406" t="s">
        <v>392</v>
      </c>
      <c r="F1197" s="406">
        <v>4</v>
      </c>
      <c r="G1197" s="406" t="s">
        <v>230</v>
      </c>
      <c r="H1197" s="406" t="s">
        <v>149</v>
      </c>
      <c r="I1197" s="406" t="s">
        <v>246</v>
      </c>
      <c r="J1197" s="406" t="s">
        <v>307</v>
      </c>
      <c r="K1197" s="406"/>
      <c r="L1197" s="406"/>
      <c r="M1197" s="406"/>
      <c r="N1197" s="406"/>
      <c r="O1197" s="406">
        <v>0</v>
      </c>
      <c r="P1197" s="406">
        <v>0</v>
      </c>
      <c r="Q1197" s="463">
        <v>4</v>
      </c>
      <c r="R1197" s="464" t="s">
        <v>149</v>
      </c>
      <c r="S1197" s="464" t="s">
        <v>135</v>
      </c>
      <c r="T1197" s="464">
        <v>0</v>
      </c>
      <c r="U1197" s="464">
        <v>0</v>
      </c>
      <c r="V1197" s="464" t="s">
        <v>150</v>
      </c>
    </row>
    <row r="1198" spans="1:22" x14ac:dyDescent="0.2">
      <c r="A1198" s="406" t="s">
        <v>258</v>
      </c>
      <c r="B1198" s="406" t="s">
        <v>259</v>
      </c>
      <c r="C1198" s="406" t="s">
        <v>123</v>
      </c>
      <c r="D1198" s="406" t="s">
        <v>302</v>
      </c>
      <c r="E1198" s="406" t="s">
        <v>392</v>
      </c>
      <c r="F1198" s="406">
        <v>4</v>
      </c>
      <c r="G1198" s="406" t="s">
        <v>230</v>
      </c>
      <c r="H1198" s="406" t="s">
        <v>149</v>
      </c>
      <c r="I1198" s="406" t="s">
        <v>246</v>
      </c>
      <c r="J1198" s="406" t="s">
        <v>314</v>
      </c>
      <c r="K1198" s="406"/>
      <c r="L1198" s="406"/>
      <c r="M1198" s="406"/>
      <c r="N1198" s="406"/>
      <c r="O1198" s="406">
        <v>0</v>
      </c>
      <c r="P1198" s="406">
        <v>0.25</v>
      </c>
      <c r="Q1198" s="463">
        <v>4</v>
      </c>
      <c r="R1198" s="464" t="s">
        <v>149</v>
      </c>
      <c r="S1198" s="464" t="s">
        <v>136</v>
      </c>
      <c r="T1198" s="464">
        <v>0</v>
      </c>
      <c r="U1198" s="464">
        <v>0.25</v>
      </c>
      <c r="V1198" s="464" t="s">
        <v>150</v>
      </c>
    </row>
    <row r="1199" spans="1:22" x14ac:dyDescent="0.2">
      <c r="A1199" s="406" t="s">
        <v>258</v>
      </c>
      <c r="B1199" s="406" t="s">
        <v>259</v>
      </c>
      <c r="C1199" s="406" t="s">
        <v>123</v>
      </c>
      <c r="D1199" s="406" t="s">
        <v>302</v>
      </c>
      <c r="E1199" s="406" t="s">
        <v>392</v>
      </c>
      <c r="F1199" s="406">
        <v>4</v>
      </c>
      <c r="G1199" s="406" t="s">
        <v>230</v>
      </c>
      <c r="H1199" s="406" t="s">
        <v>149</v>
      </c>
      <c r="I1199" s="406" t="s">
        <v>246</v>
      </c>
      <c r="J1199" s="406" t="s">
        <v>307</v>
      </c>
      <c r="K1199" s="406"/>
      <c r="L1199" s="406"/>
      <c r="M1199" s="406"/>
      <c r="N1199" s="406"/>
      <c r="O1199" s="406">
        <v>0</v>
      </c>
      <c r="P1199" s="406">
        <v>0</v>
      </c>
      <c r="Q1199" s="463">
        <v>4</v>
      </c>
      <c r="R1199" s="464" t="s">
        <v>149</v>
      </c>
      <c r="S1199" s="464" t="s">
        <v>137</v>
      </c>
      <c r="T1199" s="464">
        <v>0</v>
      </c>
      <c r="U1199" s="464">
        <v>0</v>
      </c>
      <c r="V1199" s="464" t="s">
        <v>150</v>
      </c>
    </row>
    <row r="1200" spans="1:22" x14ac:dyDescent="0.2">
      <c r="A1200" s="406" t="s">
        <v>258</v>
      </c>
      <c r="B1200" s="406" t="s">
        <v>259</v>
      </c>
      <c r="C1200" s="406" t="s">
        <v>123</v>
      </c>
      <c r="D1200" s="406" t="s">
        <v>303</v>
      </c>
      <c r="E1200" s="406" t="s">
        <v>392</v>
      </c>
      <c r="F1200" s="406">
        <v>4</v>
      </c>
      <c r="G1200" s="406" t="s">
        <v>230</v>
      </c>
      <c r="H1200" s="406" t="s">
        <v>149</v>
      </c>
      <c r="I1200" s="406" t="s">
        <v>246</v>
      </c>
      <c r="J1200" s="406" t="s">
        <v>314</v>
      </c>
      <c r="K1200" s="406"/>
      <c r="L1200" s="406"/>
      <c r="M1200" s="406"/>
      <c r="N1200" s="406"/>
      <c r="O1200" s="406">
        <v>0</v>
      </c>
      <c r="P1200" s="406">
        <v>0.25</v>
      </c>
      <c r="Q1200" s="463">
        <v>4</v>
      </c>
      <c r="R1200" s="464" t="s">
        <v>149</v>
      </c>
      <c r="S1200" s="464" t="s">
        <v>138</v>
      </c>
      <c r="T1200" s="464">
        <v>0</v>
      </c>
      <c r="U1200" s="464">
        <v>0.25</v>
      </c>
      <c r="V1200" s="464" t="s">
        <v>150</v>
      </c>
    </row>
    <row r="1201" spans="1:22" x14ac:dyDescent="0.2">
      <c r="A1201" s="406" t="s">
        <v>258</v>
      </c>
      <c r="B1201" s="406" t="s">
        <v>259</v>
      </c>
      <c r="C1201" s="406" t="s">
        <v>123</v>
      </c>
      <c r="D1201" s="406" t="s">
        <v>303</v>
      </c>
      <c r="E1201" s="406" t="s">
        <v>392</v>
      </c>
      <c r="F1201" s="406">
        <v>4</v>
      </c>
      <c r="G1201" s="406" t="s">
        <v>230</v>
      </c>
      <c r="H1201" s="406" t="s">
        <v>149</v>
      </c>
      <c r="I1201" s="406" t="s">
        <v>246</v>
      </c>
      <c r="J1201" s="406" t="s">
        <v>307</v>
      </c>
      <c r="K1201" s="406"/>
      <c r="L1201" s="406"/>
      <c r="M1201" s="406"/>
      <c r="N1201" s="406"/>
      <c r="O1201" s="406">
        <v>0</v>
      </c>
      <c r="P1201" s="406">
        <v>0</v>
      </c>
      <c r="Q1201" s="463">
        <v>4</v>
      </c>
      <c r="R1201" s="464" t="s">
        <v>149</v>
      </c>
      <c r="S1201" s="464" t="s">
        <v>139</v>
      </c>
      <c r="T1201" s="464">
        <v>0</v>
      </c>
      <c r="U1201" s="464">
        <v>0</v>
      </c>
      <c r="V1201" s="464" t="s">
        <v>150</v>
      </c>
    </row>
    <row r="1202" spans="1:22" x14ac:dyDescent="0.2">
      <c r="A1202" s="406" t="s">
        <v>258</v>
      </c>
      <c r="B1202" s="406" t="s">
        <v>259</v>
      </c>
      <c r="C1202" s="406" t="s">
        <v>123</v>
      </c>
      <c r="D1202" s="406" t="s">
        <v>304</v>
      </c>
      <c r="E1202" s="406" t="s">
        <v>392</v>
      </c>
      <c r="F1202" s="406">
        <v>4</v>
      </c>
      <c r="G1202" s="406" t="s">
        <v>230</v>
      </c>
      <c r="H1202" s="406" t="s">
        <v>149</v>
      </c>
      <c r="I1202" s="406" t="s">
        <v>246</v>
      </c>
      <c r="J1202" s="406" t="s">
        <v>314</v>
      </c>
      <c r="K1202" s="406"/>
      <c r="L1202" s="406"/>
      <c r="M1202" s="406"/>
      <c r="N1202" s="406"/>
      <c r="O1202" s="406">
        <v>0</v>
      </c>
      <c r="P1202" s="406">
        <v>0.25</v>
      </c>
      <c r="Q1202" s="463">
        <v>4</v>
      </c>
      <c r="R1202" s="464" t="s">
        <v>149</v>
      </c>
      <c r="S1202" s="464" t="s">
        <v>140</v>
      </c>
      <c r="T1202" s="464">
        <v>0</v>
      </c>
      <c r="U1202" s="464">
        <v>0.25</v>
      </c>
      <c r="V1202" s="464" t="s">
        <v>150</v>
      </c>
    </row>
    <row r="1203" spans="1:22" x14ac:dyDescent="0.2">
      <c r="A1203" s="406" t="s">
        <v>258</v>
      </c>
      <c r="B1203" s="406" t="s">
        <v>259</v>
      </c>
      <c r="C1203" s="406" t="s">
        <v>123</v>
      </c>
      <c r="D1203" s="406" t="s">
        <v>304</v>
      </c>
      <c r="E1203" s="406" t="s">
        <v>392</v>
      </c>
      <c r="F1203" s="406">
        <v>4</v>
      </c>
      <c r="G1203" s="406" t="s">
        <v>230</v>
      </c>
      <c r="H1203" s="406" t="s">
        <v>149</v>
      </c>
      <c r="I1203" s="406" t="s">
        <v>246</v>
      </c>
      <c r="J1203" s="406" t="s">
        <v>307</v>
      </c>
      <c r="K1203" s="406"/>
      <c r="L1203" s="406"/>
      <c r="M1203" s="406"/>
      <c r="N1203" s="406"/>
      <c r="O1203" s="406">
        <v>0</v>
      </c>
      <c r="P1203" s="406">
        <v>0</v>
      </c>
      <c r="Q1203" s="463">
        <v>4</v>
      </c>
      <c r="R1203" s="464" t="s">
        <v>149</v>
      </c>
      <c r="S1203" s="464" t="s">
        <v>141</v>
      </c>
      <c r="T1203" s="464">
        <v>0</v>
      </c>
      <c r="U1203" s="464">
        <v>0</v>
      </c>
      <c r="V1203" s="464" t="s">
        <v>150</v>
      </c>
    </row>
    <row r="1204" spans="1:22" x14ac:dyDescent="0.2">
      <c r="A1204" s="406" t="s">
        <v>258</v>
      </c>
      <c r="B1204" s="406" t="s">
        <v>259</v>
      </c>
      <c r="C1204" s="406" t="s">
        <v>123</v>
      </c>
      <c r="D1204" s="406" t="s">
        <v>73</v>
      </c>
      <c r="E1204" s="406" t="s">
        <v>392</v>
      </c>
      <c r="F1204" s="406">
        <v>5</v>
      </c>
      <c r="G1204" s="406" t="s">
        <v>230</v>
      </c>
      <c r="H1204" s="406" t="s">
        <v>151</v>
      </c>
      <c r="I1204" s="406" t="s">
        <v>246</v>
      </c>
      <c r="J1204" s="406" t="s">
        <v>314</v>
      </c>
      <c r="K1204" s="406"/>
      <c r="L1204" s="406"/>
      <c r="M1204" s="406"/>
      <c r="N1204" s="406"/>
      <c r="O1204" s="406">
        <v>0</v>
      </c>
      <c r="P1204" s="406">
        <v>0.2</v>
      </c>
      <c r="Q1204" s="463">
        <v>5</v>
      </c>
      <c r="R1204" s="464" t="s">
        <v>151</v>
      </c>
      <c r="S1204" s="464" t="s">
        <v>132</v>
      </c>
      <c r="T1204" s="464">
        <v>0</v>
      </c>
      <c r="U1204" s="464">
        <v>0.2</v>
      </c>
      <c r="V1204" s="464" t="s">
        <v>152</v>
      </c>
    </row>
    <row r="1205" spans="1:22" x14ac:dyDescent="0.2">
      <c r="A1205" s="406" t="s">
        <v>258</v>
      </c>
      <c r="B1205" s="406" t="s">
        <v>259</v>
      </c>
      <c r="C1205" s="406" t="s">
        <v>123</v>
      </c>
      <c r="D1205" s="406" t="s">
        <v>73</v>
      </c>
      <c r="E1205" s="406" t="s">
        <v>392</v>
      </c>
      <c r="F1205" s="406">
        <v>5</v>
      </c>
      <c r="G1205" s="406" t="s">
        <v>230</v>
      </c>
      <c r="H1205" s="406" t="s">
        <v>151</v>
      </c>
      <c r="I1205" s="406" t="s">
        <v>246</v>
      </c>
      <c r="J1205" s="406" t="s">
        <v>307</v>
      </c>
      <c r="K1205" s="406"/>
      <c r="L1205" s="406"/>
      <c r="M1205" s="406"/>
      <c r="N1205" s="406"/>
      <c r="O1205" s="406">
        <v>0</v>
      </c>
      <c r="P1205" s="406">
        <v>0</v>
      </c>
      <c r="Q1205" s="463">
        <v>5</v>
      </c>
      <c r="R1205" s="464" t="s">
        <v>151</v>
      </c>
      <c r="S1205" s="464" t="s">
        <v>133</v>
      </c>
      <c r="T1205" s="464">
        <v>0</v>
      </c>
      <c r="U1205" s="464">
        <v>0</v>
      </c>
      <c r="V1205" s="464" t="s">
        <v>152</v>
      </c>
    </row>
    <row r="1206" spans="1:22" x14ac:dyDescent="0.2">
      <c r="A1206" s="406" t="s">
        <v>258</v>
      </c>
      <c r="B1206" s="406" t="s">
        <v>259</v>
      </c>
      <c r="C1206" s="406" t="s">
        <v>123</v>
      </c>
      <c r="D1206" s="406" t="s">
        <v>301</v>
      </c>
      <c r="E1206" s="406" t="s">
        <v>392</v>
      </c>
      <c r="F1206" s="406">
        <v>5</v>
      </c>
      <c r="G1206" s="406" t="s">
        <v>230</v>
      </c>
      <c r="H1206" s="406" t="s">
        <v>151</v>
      </c>
      <c r="I1206" s="406" t="s">
        <v>246</v>
      </c>
      <c r="J1206" s="406" t="s">
        <v>314</v>
      </c>
      <c r="K1206" s="406"/>
      <c r="L1206" s="406"/>
      <c r="M1206" s="406"/>
      <c r="N1206" s="406"/>
      <c r="O1206" s="406">
        <v>0</v>
      </c>
      <c r="P1206" s="406">
        <v>0</v>
      </c>
      <c r="Q1206" s="463">
        <v>5</v>
      </c>
      <c r="R1206" s="464" t="s">
        <v>151</v>
      </c>
      <c r="S1206" s="464" t="s">
        <v>134</v>
      </c>
      <c r="T1206" s="464">
        <v>0</v>
      </c>
      <c r="U1206" s="464">
        <v>0</v>
      </c>
      <c r="V1206" s="464" t="s">
        <v>152</v>
      </c>
    </row>
    <row r="1207" spans="1:22" x14ac:dyDescent="0.2">
      <c r="A1207" s="406" t="s">
        <v>258</v>
      </c>
      <c r="B1207" s="406" t="s">
        <v>259</v>
      </c>
      <c r="C1207" s="406" t="s">
        <v>123</v>
      </c>
      <c r="D1207" s="406" t="s">
        <v>301</v>
      </c>
      <c r="E1207" s="406" t="s">
        <v>392</v>
      </c>
      <c r="F1207" s="406">
        <v>5</v>
      </c>
      <c r="G1207" s="406" t="s">
        <v>230</v>
      </c>
      <c r="H1207" s="406" t="s">
        <v>151</v>
      </c>
      <c r="I1207" s="406" t="s">
        <v>246</v>
      </c>
      <c r="J1207" s="406" t="s">
        <v>307</v>
      </c>
      <c r="K1207" s="406"/>
      <c r="L1207" s="406"/>
      <c r="M1207" s="406"/>
      <c r="N1207" s="406"/>
      <c r="O1207" s="406">
        <v>0</v>
      </c>
      <c r="P1207" s="406">
        <v>0</v>
      </c>
      <c r="Q1207" s="463">
        <v>5</v>
      </c>
      <c r="R1207" s="464" t="s">
        <v>151</v>
      </c>
      <c r="S1207" s="464" t="s">
        <v>135</v>
      </c>
      <c r="T1207" s="464">
        <v>0</v>
      </c>
      <c r="U1207" s="464">
        <v>0</v>
      </c>
      <c r="V1207" s="464" t="s">
        <v>152</v>
      </c>
    </row>
    <row r="1208" spans="1:22" x14ac:dyDescent="0.2">
      <c r="A1208" s="406" t="s">
        <v>258</v>
      </c>
      <c r="B1208" s="406" t="s">
        <v>259</v>
      </c>
      <c r="C1208" s="406" t="s">
        <v>123</v>
      </c>
      <c r="D1208" s="406" t="s">
        <v>302</v>
      </c>
      <c r="E1208" s="406" t="s">
        <v>392</v>
      </c>
      <c r="F1208" s="406">
        <v>5</v>
      </c>
      <c r="G1208" s="406" t="s">
        <v>230</v>
      </c>
      <c r="H1208" s="406" t="s">
        <v>151</v>
      </c>
      <c r="I1208" s="406" t="s">
        <v>246</v>
      </c>
      <c r="J1208" s="406" t="s">
        <v>314</v>
      </c>
      <c r="K1208" s="406"/>
      <c r="L1208" s="406"/>
      <c r="M1208" s="406"/>
      <c r="N1208" s="406"/>
      <c r="O1208" s="406">
        <v>0</v>
      </c>
      <c r="P1208" s="406">
        <v>0</v>
      </c>
      <c r="Q1208" s="463">
        <v>5</v>
      </c>
      <c r="R1208" s="464" t="s">
        <v>151</v>
      </c>
      <c r="S1208" s="464" t="s">
        <v>136</v>
      </c>
      <c r="T1208" s="464">
        <v>0</v>
      </c>
      <c r="U1208" s="464">
        <v>0</v>
      </c>
      <c r="V1208" s="464" t="s">
        <v>152</v>
      </c>
    </row>
    <row r="1209" spans="1:22" x14ac:dyDescent="0.2">
      <c r="A1209" s="406" t="s">
        <v>258</v>
      </c>
      <c r="B1209" s="406" t="s">
        <v>259</v>
      </c>
      <c r="C1209" s="406" t="s">
        <v>123</v>
      </c>
      <c r="D1209" s="406" t="s">
        <v>302</v>
      </c>
      <c r="E1209" s="406" t="s">
        <v>392</v>
      </c>
      <c r="F1209" s="406">
        <v>5</v>
      </c>
      <c r="G1209" s="406" t="s">
        <v>230</v>
      </c>
      <c r="H1209" s="406" t="s">
        <v>151</v>
      </c>
      <c r="I1209" s="406" t="s">
        <v>246</v>
      </c>
      <c r="J1209" s="406" t="s">
        <v>307</v>
      </c>
      <c r="K1209" s="406"/>
      <c r="L1209" s="406"/>
      <c r="M1209" s="406"/>
      <c r="N1209" s="406"/>
      <c r="O1209" s="406">
        <v>0</v>
      </c>
      <c r="P1209" s="406">
        <v>0</v>
      </c>
      <c r="Q1209" s="463">
        <v>5</v>
      </c>
      <c r="R1209" s="464" t="s">
        <v>151</v>
      </c>
      <c r="S1209" s="464" t="s">
        <v>137</v>
      </c>
      <c r="T1209" s="464">
        <v>0</v>
      </c>
      <c r="U1209" s="464">
        <v>0</v>
      </c>
      <c r="V1209" s="464" t="s">
        <v>152</v>
      </c>
    </row>
    <row r="1210" spans="1:22" x14ac:dyDescent="0.2">
      <c r="A1210" s="406" t="s">
        <v>258</v>
      </c>
      <c r="B1210" s="406" t="s">
        <v>259</v>
      </c>
      <c r="C1210" s="406" t="s">
        <v>123</v>
      </c>
      <c r="D1210" s="406" t="s">
        <v>303</v>
      </c>
      <c r="E1210" s="406" t="s">
        <v>392</v>
      </c>
      <c r="F1210" s="406">
        <v>5</v>
      </c>
      <c r="G1210" s="406" t="s">
        <v>230</v>
      </c>
      <c r="H1210" s="406" t="s">
        <v>151</v>
      </c>
      <c r="I1210" s="406" t="s">
        <v>246</v>
      </c>
      <c r="J1210" s="406" t="s">
        <v>314</v>
      </c>
      <c r="K1210" s="406"/>
      <c r="L1210" s="406"/>
      <c r="M1210" s="406"/>
      <c r="N1210" s="406"/>
      <c r="O1210" s="406">
        <v>0</v>
      </c>
      <c r="P1210" s="406">
        <v>0</v>
      </c>
      <c r="Q1210" s="463">
        <v>5</v>
      </c>
      <c r="R1210" s="464" t="s">
        <v>151</v>
      </c>
      <c r="S1210" s="464" t="s">
        <v>138</v>
      </c>
      <c r="T1210" s="464">
        <v>0</v>
      </c>
      <c r="U1210" s="464">
        <v>0</v>
      </c>
      <c r="V1210" s="464" t="s">
        <v>152</v>
      </c>
    </row>
    <row r="1211" spans="1:22" x14ac:dyDescent="0.2">
      <c r="A1211" s="406" t="s">
        <v>258</v>
      </c>
      <c r="B1211" s="406" t="s">
        <v>259</v>
      </c>
      <c r="C1211" s="406" t="s">
        <v>123</v>
      </c>
      <c r="D1211" s="406" t="s">
        <v>303</v>
      </c>
      <c r="E1211" s="406" t="s">
        <v>392</v>
      </c>
      <c r="F1211" s="406">
        <v>5</v>
      </c>
      <c r="G1211" s="406" t="s">
        <v>230</v>
      </c>
      <c r="H1211" s="406" t="s">
        <v>151</v>
      </c>
      <c r="I1211" s="406" t="s">
        <v>246</v>
      </c>
      <c r="J1211" s="406" t="s">
        <v>307</v>
      </c>
      <c r="K1211" s="406"/>
      <c r="L1211" s="406"/>
      <c r="M1211" s="406"/>
      <c r="N1211" s="406"/>
      <c r="O1211" s="406">
        <v>0</v>
      </c>
      <c r="P1211" s="406">
        <v>0</v>
      </c>
      <c r="Q1211" s="463">
        <v>5</v>
      </c>
      <c r="R1211" s="464" t="s">
        <v>151</v>
      </c>
      <c r="S1211" s="464" t="s">
        <v>139</v>
      </c>
      <c r="T1211" s="464">
        <v>0</v>
      </c>
      <c r="U1211" s="464">
        <v>0</v>
      </c>
      <c r="V1211" s="464" t="s">
        <v>152</v>
      </c>
    </row>
    <row r="1212" spans="1:22" x14ac:dyDescent="0.2">
      <c r="A1212" s="406" t="s">
        <v>258</v>
      </c>
      <c r="B1212" s="406" t="s">
        <v>259</v>
      </c>
      <c r="C1212" s="406" t="s">
        <v>123</v>
      </c>
      <c r="D1212" s="406" t="s">
        <v>304</v>
      </c>
      <c r="E1212" s="406" t="s">
        <v>392</v>
      </c>
      <c r="F1212" s="406">
        <v>5</v>
      </c>
      <c r="G1212" s="406" t="s">
        <v>230</v>
      </c>
      <c r="H1212" s="406" t="s">
        <v>151</v>
      </c>
      <c r="I1212" s="406" t="s">
        <v>246</v>
      </c>
      <c r="J1212" s="406" t="s">
        <v>314</v>
      </c>
      <c r="K1212" s="406"/>
      <c r="L1212" s="406"/>
      <c r="M1212" s="406"/>
      <c r="N1212" s="406"/>
      <c r="O1212" s="406">
        <v>0</v>
      </c>
      <c r="P1212" s="406">
        <v>0</v>
      </c>
      <c r="Q1212" s="463">
        <v>5</v>
      </c>
      <c r="R1212" s="464" t="s">
        <v>151</v>
      </c>
      <c r="S1212" s="464" t="s">
        <v>140</v>
      </c>
      <c r="T1212" s="464">
        <v>0</v>
      </c>
      <c r="U1212" s="464">
        <v>0</v>
      </c>
      <c r="V1212" s="464" t="s">
        <v>152</v>
      </c>
    </row>
    <row r="1213" spans="1:22" x14ac:dyDescent="0.2">
      <c r="A1213" s="406" t="s">
        <v>258</v>
      </c>
      <c r="B1213" s="406" t="s">
        <v>259</v>
      </c>
      <c r="C1213" s="406" t="s">
        <v>123</v>
      </c>
      <c r="D1213" s="406" t="s">
        <v>304</v>
      </c>
      <c r="E1213" s="406" t="s">
        <v>392</v>
      </c>
      <c r="F1213" s="406">
        <v>5</v>
      </c>
      <c r="G1213" s="406" t="s">
        <v>230</v>
      </c>
      <c r="H1213" s="406" t="s">
        <v>151</v>
      </c>
      <c r="I1213" s="406" t="s">
        <v>246</v>
      </c>
      <c r="J1213" s="406" t="s">
        <v>307</v>
      </c>
      <c r="K1213" s="406"/>
      <c r="L1213" s="406"/>
      <c r="M1213" s="406"/>
      <c r="N1213" s="406"/>
      <c r="O1213" s="406">
        <v>0</v>
      </c>
      <c r="P1213" s="406">
        <v>0</v>
      </c>
      <c r="Q1213" s="463">
        <v>5</v>
      </c>
      <c r="R1213" s="464" t="s">
        <v>151</v>
      </c>
      <c r="S1213" s="464" t="s">
        <v>141</v>
      </c>
      <c r="T1213" s="464">
        <v>0</v>
      </c>
      <c r="U1213" s="464">
        <v>0</v>
      </c>
      <c r="V1213" s="464" t="s">
        <v>152</v>
      </c>
    </row>
    <row r="1214" spans="1:22" x14ac:dyDescent="0.2">
      <c r="A1214" s="406" t="s">
        <v>258</v>
      </c>
      <c r="B1214" s="406" t="s">
        <v>259</v>
      </c>
      <c r="C1214" s="406" t="s">
        <v>123</v>
      </c>
      <c r="D1214" s="406" t="s">
        <v>73</v>
      </c>
      <c r="E1214" s="406" t="s">
        <v>392</v>
      </c>
      <c r="F1214" s="406">
        <v>6</v>
      </c>
      <c r="G1214" s="406" t="s">
        <v>230</v>
      </c>
      <c r="H1214" s="406" t="s">
        <v>153</v>
      </c>
      <c r="I1214" s="406" t="s">
        <v>246</v>
      </c>
      <c r="J1214" s="406" t="s">
        <v>314</v>
      </c>
      <c r="K1214" s="406"/>
      <c r="L1214" s="406"/>
      <c r="M1214" s="406"/>
      <c r="N1214" s="406"/>
      <c r="O1214" s="406">
        <v>0</v>
      </c>
      <c r="P1214" s="406">
        <v>0.4</v>
      </c>
      <c r="Q1214" s="463">
        <v>6</v>
      </c>
      <c r="R1214" s="464" t="s">
        <v>153</v>
      </c>
      <c r="S1214" s="464" t="s">
        <v>132</v>
      </c>
      <c r="T1214" s="464">
        <v>0</v>
      </c>
      <c r="U1214" s="464">
        <v>0.4</v>
      </c>
      <c r="V1214" s="464" t="s">
        <v>154</v>
      </c>
    </row>
    <row r="1215" spans="1:22" x14ac:dyDescent="0.2">
      <c r="A1215" s="406" t="s">
        <v>258</v>
      </c>
      <c r="B1215" s="406" t="s">
        <v>259</v>
      </c>
      <c r="C1215" s="406" t="s">
        <v>123</v>
      </c>
      <c r="D1215" s="406" t="s">
        <v>73</v>
      </c>
      <c r="E1215" s="406" t="s">
        <v>392</v>
      </c>
      <c r="F1215" s="406">
        <v>6</v>
      </c>
      <c r="G1215" s="406" t="s">
        <v>230</v>
      </c>
      <c r="H1215" s="406" t="s">
        <v>153</v>
      </c>
      <c r="I1215" s="406" t="s">
        <v>246</v>
      </c>
      <c r="J1215" s="406" t="s">
        <v>307</v>
      </c>
      <c r="K1215" s="406"/>
      <c r="L1215" s="406"/>
      <c r="M1215" s="406"/>
      <c r="N1215" s="406"/>
      <c r="O1215" s="406">
        <v>0</v>
      </c>
      <c r="P1215" s="406">
        <v>0</v>
      </c>
      <c r="Q1215" s="463">
        <v>6</v>
      </c>
      <c r="R1215" s="464" t="s">
        <v>153</v>
      </c>
      <c r="S1215" s="464" t="s">
        <v>133</v>
      </c>
      <c r="T1215" s="464">
        <v>0</v>
      </c>
      <c r="U1215" s="464">
        <v>0</v>
      </c>
      <c r="V1215" s="464" t="s">
        <v>154</v>
      </c>
    </row>
    <row r="1216" spans="1:22" x14ac:dyDescent="0.2">
      <c r="A1216" s="406" t="s">
        <v>258</v>
      </c>
      <c r="B1216" s="406" t="s">
        <v>259</v>
      </c>
      <c r="C1216" s="406" t="s">
        <v>123</v>
      </c>
      <c r="D1216" s="406" t="s">
        <v>301</v>
      </c>
      <c r="E1216" s="406" t="s">
        <v>392</v>
      </c>
      <c r="F1216" s="406">
        <v>6</v>
      </c>
      <c r="G1216" s="406" t="s">
        <v>230</v>
      </c>
      <c r="H1216" s="406" t="s">
        <v>153</v>
      </c>
      <c r="I1216" s="406" t="s">
        <v>246</v>
      </c>
      <c r="J1216" s="406" t="s">
        <v>314</v>
      </c>
      <c r="K1216" s="406"/>
      <c r="L1216" s="406"/>
      <c r="M1216" s="406"/>
      <c r="N1216" s="406"/>
      <c r="O1216" s="406">
        <v>0</v>
      </c>
      <c r="P1216" s="406">
        <v>0</v>
      </c>
      <c r="Q1216" s="463">
        <v>6</v>
      </c>
      <c r="R1216" s="464" t="s">
        <v>153</v>
      </c>
      <c r="S1216" s="464" t="s">
        <v>134</v>
      </c>
      <c r="T1216" s="464">
        <v>0</v>
      </c>
      <c r="U1216" s="464">
        <v>0</v>
      </c>
      <c r="V1216" s="464" t="s">
        <v>154</v>
      </c>
    </row>
    <row r="1217" spans="1:22" x14ac:dyDescent="0.2">
      <c r="A1217" s="406" t="s">
        <v>258</v>
      </c>
      <c r="B1217" s="406" t="s">
        <v>259</v>
      </c>
      <c r="C1217" s="406" t="s">
        <v>123</v>
      </c>
      <c r="D1217" s="406" t="s">
        <v>301</v>
      </c>
      <c r="E1217" s="406" t="s">
        <v>392</v>
      </c>
      <c r="F1217" s="406">
        <v>6</v>
      </c>
      <c r="G1217" s="406" t="s">
        <v>230</v>
      </c>
      <c r="H1217" s="406" t="s">
        <v>153</v>
      </c>
      <c r="I1217" s="406" t="s">
        <v>246</v>
      </c>
      <c r="J1217" s="406" t="s">
        <v>307</v>
      </c>
      <c r="K1217" s="406"/>
      <c r="L1217" s="406"/>
      <c r="M1217" s="406"/>
      <c r="N1217" s="406"/>
      <c r="O1217" s="406">
        <v>0</v>
      </c>
      <c r="P1217" s="406">
        <v>0</v>
      </c>
      <c r="Q1217" s="463">
        <v>6</v>
      </c>
      <c r="R1217" s="464" t="s">
        <v>153</v>
      </c>
      <c r="S1217" s="464" t="s">
        <v>135</v>
      </c>
      <c r="T1217" s="464">
        <v>0</v>
      </c>
      <c r="U1217" s="464">
        <v>0</v>
      </c>
      <c r="V1217" s="464" t="s">
        <v>154</v>
      </c>
    </row>
    <row r="1218" spans="1:22" x14ac:dyDescent="0.2">
      <c r="A1218" s="406" t="s">
        <v>258</v>
      </c>
      <c r="B1218" s="406" t="s">
        <v>259</v>
      </c>
      <c r="C1218" s="406" t="s">
        <v>123</v>
      </c>
      <c r="D1218" s="406" t="s">
        <v>302</v>
      </c>
      <c r="E1218" s="406" t="s">
        <v>392</v>
      </c>
      <c r="F1218" s="406">
        <v>6</v>
      </c>
      <c r="G1218" s="406" t="s">
        <v>230</v>
      </c>
      <c r="H1218" s="406" t="s">
        <v>153</v>
      </c>
      <c r="I1218" s="406" t="s">
        <v>246</v>
      </c>
      <c r="J1218" s="406" t="s">
        <v>314</v>
      </c>
      <c r="K1218" s="406"/>
      <c r="L1218" s="406"/>
      <c r="M1218" s="406"/>
      <c r="N1218" s="406"/>
      <c r="O1218" s="406">
        <v>0</v>
      </c>
      <c r="P1218" s="406">
        <v>0</v>
      </c>
      <c r="Q1218" s="463">
        <v>6</v>
      </c>
      <c r="R1218" s="464" t="s">
        <v>153</v>
      </c>
      <c r="S1218" s="464" t="s">
        <v>136</v>
      </c>
      <c r="T1218" s="464">
        <v>0</v>
      </c>
      <c r="U1218" s="464">
        <v>0</v>
      </c>
      <c r="V1218" s="464" t="s">
        <v>154</v>
      </c>
    </row>
    <row r="1219" spans="1:22" x14ac:dyDescent="0.2">
      <c r="A1219" s="406" t="s">
        <v>258</v>
      </c>
      <c r="B1219" s="406" t="s">
        <v>259</v>
      </c>
      <c r="C1219" s="406" t="s">
        <v>123</v>
      </c>
      <c r="D1219" s="406" t="s">
        <v>302</v>
      </c>
      <c r="E1219" s="406" t="s">
        <v>392</v>
      </c>
      <c r="F1219" s="406">
        <v>6</v>
      </c>
      <c r="G1219" s="406" t="s">
        <v>230</v>
      </c>
      <c r="H1219" s="406" t="s">
        <v>153</v>
      </c>
      <c r="I1219" s="406" t="s">
        <v>246</v>
      </c>
      <c r="J1219" s="406" t="s">
        <v>307</v>
      </c>
      <c r="K1219" s="406"/>
      <c r="L1219" s="406"/>
      <c r="M1219" s="406"/>
      <c r="N1219" s="406"/>
      <c r="O1219" s="406">
        <v>0</v>
      </c>
      <c r="P1219" s="406">
        <v>0</v>
      </c>
      <c r="Q1219" s="463">
        <v>6</v>
      </c>
      <c r="R1219" s="464" t="s">
        <v>153</v>
      </c>
      <c r="S1219" s="464" t="s">
        <v>137</v>
      </c>
      <c r="T1219" s="464">
        <v>0</v>
      </c>
      <c r="U1219" s="464">
        <v>0</v>
      </c>
      <c r="V1219" s="464" t="s">
        <v>154</v>
      </c>
    </row>
    <row r="1220" spans="1:22" x14ac:dyDescent="0.2">
      <c r="A1220" s="406" t="s">
        <v>258</v>
      </c>
      <c r="B1220" s="406" t="s">
        <v>259</v>
      </c>
      <c r="C1220" s="406" t="s">
        <v>123</v>
      </c>
      <c r="D1220" s="406" t="s">
        <v>303</v>
      </c>
      <c r="E1220" s="406" t="s">
        <v>392</v>
      </c>
      <c r="F1220" s="406">
        <v>6</v>
      </c>
      <c r="G1220" s="406" t="s">
        <v>230</v>
      </c>
      <c r="H1220" s="406" t="s">
        <v>153</v>
      </c>
      <c r="I1220" s="406" t="s">
        <v>246</v>
      </c>
      <c r="J1220" s="406" t="s">
        <v>314</v>
      </c>
      <c r="K1220" s="406"/>
      <c r="L1220" s="406"/>
      <c r="M1220" s="406"/>
      <c r="N1220" s="406"/>
      <c r="O1220" s="406">
        <v>0</v>
      </c>
      <c r="P1220" s="406">
        <v>0</v>
      </c>
      <c r="Q1220" s="463">
        <v>6</v>
      </c>
      <c r="R1220" s="464" t="s">
        <v>153</v>
      </c>
      <c r="S1220" s="464" t="s">
        <v>138</v>
      </c>
      <c r="T1220" s="464">
        <v>0</v>
      </c>
      <c r="U1220" s="464">
        <v>0</v>
      </c>
      <c r="V1220" s="464" t="s">
        <v>154</v>
      </c>
    </row>
    <row r="1221" spans="1:22" x14ac:dyDescent="0.2">
      <c r="A1221" s="406" t="s">
        <v>258</v>
      </c>
      <c r="B1221" s="406" t="s">
        <v>259</v>
      </c>
      <c r="C1221" s="406" t="s">
        <v>123</v>
      </c>
      <c r="D1221" s="406" t="s">
        <v>303</v>
      </c>
      <c r="E1221" s="406" t="s">
        <v>392</v>
      </c>
      <c r="F1221" s="406">
        <v>6</v>
      </c>
      <c r="G1221" s="406" t="s">
        <v>230</v>
      </c>
      <c r="H1221" s="406" t="s">
        <v>153</v>
      </c>
      <c r="I1221" s="406" t="s">
        <v>246</v>
      </c>
      <c r="J1221" s="406" t="s">
        <v>307</v>
      </c>
      <c r="K1221" s="406"/>
      <c r="L1221" s="406"/>
      <c r="M1221" s="406"/>
      <c r="N1221" s="406"/>
      <c r="O1221" s="406">
        <v>0</v>
      </c>
      <c r="P1221" s="406">
        <v>0</v>
      </c>
      <c r="Q1221" s="463">
        <v>6</v>
      </c>
      <c r="R1221" s="464" t="s">
        <v>153</v>
      </c>
      <c r="S1221" s="464" t="s">
        <v>139</v>
      </c>
      <c r="T1221" s="464">
        <v>0</v>
      </c>
      <c r="U1221" s="464">
        <v>0</v>
      </c>
      <c r="V1221" s="464" t="s">
        <v>154</v>
      </c>
    </row>
    <row r="1222" spans="1:22" x14ac:dyDescent="0.2">
      <c r="A1222" s="406" t="s">
        <v>258</v>
      </c>
      <c r="B1222" s="406" t="s">
        <v>259</v>
      </c>
      <c r="C1222" s="406" t="s">
        <v>123</v>
      </c>
      <c r="D1222" s="406" t="s">
        <v>304</v>
      </c>
      <c r="E1222" s="406" t="s">
        <v>392</v>
      </c>
      <c r="F1222" s="406">
        <v>6</v>
      </c>
      <c r="G1222" s="406" t="s">
        <v>230</v>
      </c>
      <c r="H1222" s="406" t="s">
        <v>153</v>
      </c>
      <c r="I1222" s="406" t="s">
        <v>246</v>
      </c>
      <c r="J1222" s="406" t="s">
        <v>314</v>
      </c>
      <c r="K1222" s="406"/>
      <c r="L1222" s="406"/>
      <c r="M1222" s="406"/>
      <c r="N1222" s="406"/>
      <c r="O1222" s="406">
        <v>0</v>
      </c>
      <c r="P1222" s="406">
        <v>0</v>
      </c>
      <c r="Q1222" s="463">
        <v>6</v>
      </c>
      <c r="R1222" s="464" t="s">
        <v>153</v>
      </c>
      <c r="S1222" s="464" t="s">
        <v>140</v>
      </c>
      <c r="T1222" s="464">
        <v>0</v>
      </c>
      <c r="U1222" s="464">
        <v>0</v>
      </c>
      <c r="V1222" s="464" t="s">
        <v>154</v>
      </c>
    </row>
    <row r="1223" spans="1:22" x14ac:dyDescent="0.2">
      <c r="A1223" s="406" t="s">
        <v>258</v>
      </c>
      <c r="B1223" s="406" t="s">
        <v>259</v>
      </c>
      <c r="C1223" s="406" t="s">
        <v>123</v>
      </c>
      <c r="D1223" s="406" t="s">
        <v>304</v>
      </c>
      <c r="E1223" s="406" t="s">
        <v>392</v>
      </c>
      <c r="F1223" s="406">
        <v>6</v>
      </c>
      <c r="G1223" s="406" t="s">
        <v>230</v>
      </c>
      <c r="H1223" s="406" t="s">
        <v>153</v>
      </c>
      <c r="I1223" s="406" t="s">
        <v>246</v>
      </c>
      <c r="J1223" s="406" t="s">
        <v>307</v>
      </c>
      <c r="K1223" s="406"/>
      <c r="L1223" s="406"/>
      <c r="M1223" s="406"/>
      <c r="N1223" s="406"/>
      <c r="O1223" s="406">
        <v>0</v>
      </c>
      <c r="P1223" s="406">
        <v>0</v>
      </c>
      <c r="Q1223" s="463">
        <v>6</v>
      </c>
      <c r="R1223" s="464" t="s">
        <v>153</v>
      </c>
      <c r="S1223" s="464" t="s">
        <v>141</v>
      </c>
      <c r="T1223" s="464">
        <v>0</v>
      </c>
      <c r="U1223" s="464">
        <v>0</v>
      </c>
      <c r="V1223" s="464" t="s">
        <v>154</v>
      </c>
    </row>
    <row r="1224" spans="1:22" x14ac:dyDescent="0.2">
      <c r="A1224" s="406" t="s">
        <v>258</v>
      </c>
      <c r="B1224" s="406" t="s">
        <v>259</v>
      </c>
      <c r="C1224" s="406" t="s">
        <v>123</v>
      </c>
      <c r="D1224" s="406" t="s">
        <v>73</v>
      </c>
      <c r="E1224" s="406" t="s">
        <v>392</v>
      </c>
      <c r="F1224" s="406">
        <v>7</v>
      </c>
      <c r="G1224" s="406" t="s">
        <v>230</v>
      </c>
      <c r="H1224" s="406" t="s">
        <v>84</v>
      </c>
      <c r="I1224" s="406" t="s">
        <v>246</v>
      </c>
      <c r="J1224" s="406" t="s">
        <v>314</v>
      </c>
      <c r="K1224" s="406"/>
      <c r="L1224" s="406"/>
      <c r="M1224" s="406"/>
      <c r="N1224" s="406"/>
      <c r="O1224" s="406">
        <v>0</v>
      </c>
      <c r="P1224" s="406">
        <v>0.25</v>
      </c>
      <c r="Q1224" s="463">
        <v>7</v>
      </c>
      <c r="R1224" s="464" t="s">
        <v>84</v>
      </c>
      <c r="S1224" s="464" t="s">
        <v>132</v>
      </c>
      <c r="T1224" s="464">
        <v>0</v>
      </c>
      <c r="U1224" s="464">
        <v>0.25</v>
      </c>
      <c r="V1224" s="464" t="s">
        <v>155</v>
      </c>
    </row>
    <row r="1225" spans="1:22" x14ac:dyDescent="0.2">
      <c r="A1225" s="406" t="s">
        <v>258</v>
      </c>
      <c r="B1225" s="406" t="s">
        <v>259</v>
      </c>
      <c r="C1225" s="406" t="s">
        <v>123</v>
      </c>
      <c r="D1225" s="406" t="s">
        <v>73</v>
      </c>
      <c r="E1225" s="406" t="s">
        <v>392</v>
      </c>
      <c r="F1225" s="406">
        <v>7</v>
      </c>
      <c r="G1225" s="406" t="s">
        <v>230</v>
      </c>
      <c r="H1225" s="406" t="s">
        <v>84</v>
      </c>
      <c r="I1225" s="406" t="s">
        <v>246</v>
      </c>
      <c r="J1225" s="406" t="s">
        <v>307</v>
      </c>
      <c r="K1225" s="406"/>
      <c r="L1225" s="406"/>
      <c r="M1225" s="406"/>
      <c r="N1225" s="406"/>
      <c r="O1225" s="406">
        <v>0</v>
      </c>
      <c r="P1225" s="406">
        <v>0</v>
      </c>
      <c r="Q1225" s="463">
        <v>7</v>
      </c>
      <c r="R1225" s="464" t="s">
        <v>84</v>
      </c>
      <c r="S1225" s="464" t="s">
        <v>133</v>
      </c>
      <c r="T1225" s="464">
        <v>0</v>
      </c>
      <c r="U1225" s="464">
        <v>0</v>
      </c>
      <c r="V1225" s="464" t="s">
        <v>155</v>
      </c>
    </row>
    <row r="1226" spans="1:22" x14ac:dyDescent="0.2">
      <c r="A1226" s="406" t="s">
        <v>258</v>
      </c>
      <c r="B1226" s="406" t="s">
        <v>259</v>
      </c>
      <c r="C1226" s="406" t="s">
        <v>123</v>
      </c>
      <c r="D1226" s="406" t="s">
        <v>301</v>
      </c>
      <c r="E1226" s="406" t="s">
        <v>392</v>
      </c>
      <c r="F1226" s="406">
        <v>7</v>
      </c>
      <c r="G1226" s="406" t="s">
        <v>230</v>
      </c>
      <c r="H1226" s="406" t="s">
        <v>84</v>
      </c>
      <c r="I1226" s="406" t="s">
        <v>246</v>
      </c>
      <c r="J1226" s="406" t="s">
        <v>314</v>
      </c>
      <c r="K1226" s="406"/>
      <c r="L1226" s="406"/>
      <c r="M1226" s="406"/>
      <c r="N1226" s="406"/>
      <c r="O1226" s="406">
        <v>0</v>
      </c>
      <c r="P1226" s="406">
        <v>0</v>
      </c>
      <c r="Q1226" s="463">
        <v>7</v>
      </c>
      <c r="R1226" s="464" t="s">
        <v>84</v>
      </c>
      <c r="S1226" s="464" t="s">
        <v>134</v>
      </c>
      <c r="T1226" s="464">
        <v>0</v>
      </c>
      <c r="U1226" s="464">
        <v>0</v>
      </c>
      <c r="V1226" s="464" t="s">
        <v>155</v>
      </c>
    </row>
    <row r="1227" spans="1:22" x14ac:dyDescent="0.2">
      <c r="A1227" s="406" t="s">
        <v>258</v>
      </c>
      <c r="B1227" s="406" t="s">
        <v>259</v>
      </c>
      <c r="C1227" s="406" t="s">
        <v>123</v>
      </c>
      <c r="D1227" s="406" t="s">
        <v>301</v>
      </c>
      <c r="E1227" s="406" t="s">
        <v>392</v>
      </c>
      <c r="F1227" s="406">
        <v>7</v>
      </c>
      <c r="G1227" s="406" t="s">
        <v>230</v>
      </c>
      <c r="H1227" s="406" t="s">
        <v>84</v>
      </c>
      <c r="I1227" s="406" t="s">
        <v>246</v>
      </c>
      <c r="J1227" s="406" t="s">
        <v>307</v>
      </c>
      <c r="K1227" s="406"/>
      <c r="L1227" s="406"/>
      <c r="M1227" s="406"/>
      <c r="N1227" s="406"/>
      <c r="O1227" s="406">
        <v>0</v>
      </c>
      <c r="P1227" s="406">
        <v>0</v>
      </c>
      <c r="Q1227" s="463">
        <v>7</v>
      </c>
      <c r="R1227" s="464" t="s">
        <v>84</v>
      </c>
      <c r="S1227" s="464" t="s">
        <v>135</v>
      </c>
      <c r="T1227" s="464">
        <v>0</v>
      </c>
      <c r="U1227" s="464">
        <v>0</v>
      </c>
      <c r="V1227" s="464" t="s">
        <v>155</v>
      </c>
    </row>
    <row r="1228" spans="1:22" x14ac:dyDescent="0.2">
      <c r="A1228" s="406" t="s">
        <v>258</v>
      </c>
      <c r="B1228" s="406" t="s">
        <v>259</v>
      </c>
      <c r="C1228" s="406" t="s">
        <v>123</v>
      </c>
      <c r="D1228" s="406" t="s">
        <v>302</v>
      </c>
      <c r="E1228" s="406" t="s">
        <v>392</v>
      </c>
      <c r="F1228" s="406">
        <v>7</v>
      </c>
      <c r="G1228" s="406" t="s">
        <v>230</v>
      </c>
      <c r="H1228" s="406" t="s">
        <v>84</v>
      </c>
      <c r="I1228" s="406" t="s">
        <v>246</v>
      </c>
      <c r="J1228" s="406" t="s">
        <v>314</v>
      </c>
      <c r="K1228" s="406"/>
      <c r="L1228" s="406"/>
      <c r="M1228" s="406"/>
      <c r="N1228" s="406"/>
      <c r="O1228" s="406">
        <v>0</v>
      </c>
      <c r="P1228" s="406">
        <v>0</v>
      </c>
      <c r="Q1228" s="463">
        <v>7</v>
      </c>
      <c r="R1228" s="464" t="s">
        <v>84</v>
      </c>
      <c r="S1228" s="464" t="s">
        <v>136</v>
      </c>
      <c r="T1228" s="464">
        <v>0</v>
      </c>
      <c r="U1228" s="464">
        <v>0</v>
      </c>
      <c r="V1228" s="464" t="s">
        <v>155</v>
      </c>
    </row>
    <row r="1229" spans="1:22" x14ac:dyDescent="0.2">
      <c r="A1229" s="406" t="s">
        <v>258</v>
      </c>
      <c r="B1229" s="406" t="s">
        <v>259</v>
      </c>
      <c r="C1229" s="406" t="s">
        <v>123</v>
      </c>
      <c r="D1229" s="406" t="s">
        <v>302</v>
      </c>
      <c r="E1229" s="406" t="s">
        <v>392</v>
      </c>
      <c r="F1229" s="406">
        <v>7</v>
      </c>
      <c r="G1229" s="406" t="s">
        <v>230</v>
      </c>
      <c r="H1229" s="406" t="s">
        <v>84</v>
      </c>
      <c r="I1229" s="406" t="s">
        <v>246</v>
      </c>
      <c r="J1229" s="406" t="s">
        <v>307</v>
      </c>
      <c r="K1229" s="406"/>
      <c r="L1229" s="406"/>
      <c r="M1229" s="406"/>
      <c r="N1229" s="406"/>
      <c r="O1229" s="406">
        <v>0</v>
      </c>
      <c r="P1229" s="406">
        <v>0</v>
      </c>
      <c r="Q1229" s="463">
        <v>7</v>
      </c>
      <c r="R1229" s="464" t="s">
        <v>84</v>
      </c>
      <c r="S1229" s="464" t="s">
        <v>137</v>
      </c>
      <c r="T1229" s="464">
        <v>0</v>
      </c>
      <c r="U1229" s="464">
        <v>0</v>
      </c>
      <c r="V1229" s="464" t="s">
        <v>155</v>
      </c>
    </row>
    <row r="1230" spans="1:22" x14ac:dyDescent="0.2">
      <c r="A1230" s="406" t="s">
        <v>258</v>
      </c>
      <c r="B1230" s="406" t="s">
        <v>259</v>
      </c>
      <c r="C1230" s="406" t="s">
        <v>123</v>
      </c>
      <c r="D1230" s="406" t="s">
        <v>303</v>
      </c>
      <c r="E1230" s="406" t="s">
        <v>392</v>
      </c>
      <c r="F1230" s="406">
        <v>7</v>
      </c>
      <c r="G1230" s="406" t="s">
        <v>230</v>
      </c>
      <c r="H1230" s="406" t="s">
        <v>84</v>
      </c>
      <c r="I1230" s="406" t="s">
        <v>246</v>
      </c>
      <c r="J1230" s="406" t="s">
        <v>314</v>
      </c>
      <c r="K1230" s="406"/>
      <c r="L1230" s="406"/>
      <c r="M1230" s="406"/>
      <c r="N1230" s="406"/>
      <c r="O1230" s="406">
        <v>0</v>
      </c>
      <c r="P1230" s="406">
        <v>0</v>
      </c>
      <c r="Q1230" s="463">
        <v>7</v>
      </c>
      <c r="R1230" s="464" t="s">
        <v>84</v>
      </c>
      <c r="S1230" s="464" t="s">
        <v>138</v>
      </c>
      <c r="T1230" s="464">
        <v>0</v>
      </c>
      <c r="U1230" s="464">
        <v>0</v>
      </c>
      <c r="V1230" s="464" t="s">
        <v>155</v>
      </c>
    </row>
    <row r="1231" spans="1:22" x14ac:dyDescent="0.2">
      <c r="A1231" s="406" t="s">
        <v>258</v>
      </c>
      <c r="B1231" s="406" t="s">
        <v>259</v>
      </c>
      <c r="C1231" s="406" t="s">
        <v>123</v>
      </c>
      <c r="D1231" s="406" t="s">
        <v>303</v>
      </c>
      <c r="E1231" s="406" t="s">
        <v>392</v>
      </c>
      <c r="F1231" s="406">
        <v>7</v>
      </c>
      <c r="G1231" s="406" t="s">
        <v>230</v>
      </c>
      <c r="H1231" s="406" t="s">
        <v>84</v>
      </c>
      <c r="I1231" s="406" t="s">
        <v>246</v>
      </c>
      <c r="J1231" s="406" t="s">
        <v>307</v>
      </c>
      <c r="K1231" s="406"/>
      <c r="L1231" s="406"/>
      <c r="M1231" s="406"/>
      <c r="N1231" s="406"/>
      <c r="O1231" s="406">
        <v>0</v>
      </c>
      <c r="P1231" s="406">
        <v>0</v>
      </c>
      <c r="Q1231" s="463">
        <v>7</v>
      </c>
      <c r="R1231" s="464" t="s">
        <v>84</v>
      </c>
      <c r="S1231" s="464" t="s">
        <v>139</v>
      </c>
      <c r="T1231" s="464">
        <v>0</v>
      </c>
      <c r="U1231" s="464">
        <v>0</v>
      </c>
      <c r="V1231" s="464" t="s">
        <v>155</v>
      </c>
    </row>
    <row r="1232" spans="1:22" x14ac:dyDescent="0.2">
      <c r="A1232" s="406" t="s">
        <v>258</v>
      </c>
      <c r="B1232" s="406" t="s">
        <v>259</v>
      </c>
      <c r="C1232" s="406" t="s">
        <v>123</v>
      </c>
      <c r="D1232" s="406" t="s">
        <v>304</v>
      </c>
      <c r="E1232" s="406" t="s">
        <v>392</v>
      </c>
      <c r="F1232" s="406">
        <v>7</v>
      </c>
      <c r="G1232" s="406" t="s">
        <v>230</v>
      </c>
      <c r="H1232" s="406" t="s">
        <v>84</v>
      </c>
      <c r="I1232" s="406" t="s">
        <v>246</v>
      </c>
      <c r="J1232" s="406" t="s">
        <v>314</v>
      </c>
      <c r="K1232" s="406"/>
      <c r="L1232" s="406"/>
      <c r="M1232" s="406"/>
      <c r="N1232" s="406"/>
      <c r="O1232" s="406">
        <v>0</v>
      </c>
      <c r="P1232" s="406">
        <v>0</v>
      </c>
      <c r="Q1232" s="463">
        <v>7</v>
      </c>
      <c r="R1232" s="464" t="s">
        <v>84</v>
      </c>
      <c r="S1232" s="464" t="s">
        <v>140</v>
      </c>
      <c r="T1232" s="464">
        <v>0</v>
      </c>
      <c r="U1232" s="464">
        <v>0</v>
      </c>
      <c r="V1232" s="464" t="s">
        <v>155</v>
      </c>
    </row>
    <row r="1233" spans="1:22" x14ac:dyDescent="0.2">
      <c r="A1233" s="406" t="s">
        <v>258</v>
      </c>
      <c r="B1233" s="406" t="s">
        <v>259</v>
      </c>
      <c r="C1233" s="406" t="s">
        <v>123</v>
      </c>
      <c r="D1233" s="406" t="s">
        <v>304</v>
      </c>
      <c r="E1233" s="406" t="s">
        <v>392</v>
      </c>
      <c r="F1233" s="406">
        <v>7</v>
      </c>
      <c r="G1233" s="406" t="s">
        <v>230</v>
      </c>
      <c r="H1233" s="406" t="s">
        <v>84</v>
      </c>
      <c r="I1233" s="406" t="s">
        <v>246</v>
      </c>
      <c r="J1233" s="406" t="s">
        <v>307</v>
      </c>
      <c r="K1233" s="406"/>
      <c r="L1233" s="406"/>
      <c r="M1233" s="406"/>
      <c r="N1233" s="406"/>
      <c r="O1233" s="406">
        <v>0</v>
      </c>
      <c r="P1233" s="406">
        <v>0</v>
      </c>
      <c r="Q1233" s="463">
        <v>7</v>
      </c>
      <c r="R1233" s="464" t="s">
        <v>84</v>
      </c>
      <c r="S1233" s="464" t="s">
        <v>141</v>
      </c>
      <c r="T1233" s="464">
        <v>0</v>
      </c>
      <c r="U1233" s="464">
        <v>0</v>
      </c>
      <c r="V1233" s="464" t="s">
        <v>155</v>
      </c>
    </row>
    <row r="1234" spans="1:22" x14ac:dyDescent="0.2">
      <c r="A1234" s="406" t="s">
        <v>258</v>
      </c>
      <c r="B1234" s="406" t="s">
        <v>259</v>
      </c>
      <c r="C1234" s="406" t="s">
        <v>123</v>
      </c>
      <c r="D1234" s="406" t="s">
        <v>73</v>
      </c>
      <c r="E1234" s="406" t="s">
        <v>392</v>
      </c>
      <c r="F1234" s="406">
        <v>8</v>
      </c>
      <c r="G1234" s="406" t="s">
        <v>230</v>
      </c>
      <c r="H1234" s="406" t="s">
        <v>156</v>
      </c>
      <c r="I1234" s="406" t="s">
        <v>246</v>
      </c>
      <c r="J1234" s="406" t="s">
        <v>314</v>
      </c>
      <c r="K1234" s="406"/>
      <c r="L1234" s="406"/>
      <c r="M1234" s="406"/>
      <c r="N1234" s="406"/>
      <c r="O1234" s="406">
        <v>0</v>
      </c>
      <c r="P1234" s="406">
        <v>0.6</v>
      </c>
      <c r="Q1234" s="463">
        <v>8</v>
      </c>
      <c r="R1234" s="464" t="s">
        <v>156</v>
      </c>
      <c r="S1234" s="464" t="s">
        <v>132</v>
      </c>
      <c r="T1234" s="464">
        <v>0</v>
      </c>
      <c r="U1234" s="464">
        <v>0.6</v>
      </c>
      <c r="V1234" s="464" t="s">
        <v>157</v>
      </c>
    </row>
    <row r="1235" spans="1:22" x14ac:dyDescent="0.2">
      <c r="A1235" s="406" t="s">
        <v>258</v>
      </c>
      <c r="B1235" s="406" t="s">
        <v>259</v>
      </c>
      <c r="C1235" s="406" t="s">
        <v>123</v>
      </c>
      <c r="D1235" s="406" t="s">
        <v>73</v>
      </c>
      <c r="E1235" s="406" t="s">
        <v>392</v>
      </c>
      <c r="F1235" s="406">
        <v>8</v>
      </c>
      <c r="G1235" s="406" t="s">
        <v>230</v>
      </c>
      <c r="H1235" s="406" t="s">
        <v>156</v>
      </c>
      <c r="I1235" s="406" t="s">
        <v>246</v>
      </c>
      <c r="J1235" s="406" t="s">
        <v>307</v>
      </c>
      <c r="K1235" s="406"/>
      <c r="L1235" s="406"/>
      <c r="M1235" s="406"/>
      <c r="N1235" s="406"/>
      <c r="O1235" s="406">
        <v>0</v>
      </c>
      <c r="P1235" s="406">
        <v>0</v>
      </c>
      <c r="Q1235" s="463">
        <v>8</v>
      </c>
      <c r="R1235" s="464" t="s">
        <v>156</v>
      </c>
      <c r="S1235" s="464" t="s">
        <v>133</v>
      </c>
      <c r="T1235" s="464">
        <v>0</v>
      </c>
      <c r="U1235" s="464">
        <v>0</v>
      </c>
      <c r="V1235" s="464" t="s">
        <v>157</v>
      </c>
    </row>
    <row r="1236" spans="1:22" x14ac:dyDescent="0.2">
      <c r="A1236" s="406" t="s">
        <v>258</v>
      </c>
      <c r="B1236" s="406" t="s">
        <v>259</v>
      </c>
      <c r="C1236" s="406" t="s">
        <v>123</v>
      </c>
      <c r="D1236" s="406" t="s">
        <v>301</v>
      </c>
      <c r="E1236" s="406" t="s">
        <v>392</v>
      </c>
      <c r="F1236" s="406">
        <v>8</v>
      </c>
      <c r="G1236" s="406" t="s">
        <v>230</v>
      </c>
      <c r="H1236" s="406" t="s">
        <v>156</v>
      </c>
      <c r="I1236" s="406" t="s">
        <v>246</v>
      </c>
      <c r="J1236" s="406" t="s">
        <v>314</v>
      </c>
      <c r="K1236" s="406"/>
      <c r="L1236" s="406"/>
      <c r="M1236" s="406"/>
      <c r="N1236" s="406"/>
      <c r="O1236" s="406">
        <v>0</v>
      </c>
      <c r="P1236" s="406">
        <v>0.3</v>
      </c>
      <c r="Q1236" s="463">
        <v>8</v>
      </c>
      <c r="R1236" s="464" t="s">
        <v>156</v>
      </c>
      <c r="S1236" s="464" t="s">
        <v>134</v>
      </c>
      <c r="T1236" s="464">
        <v>0</v>
      </c>
      <c r="U1236" s="464">
        <v>0.3</v>
      </c>
      <c r="V1236" s="464" t="s">
        <v>157</v>
      </c>
    </row>
    <row r="1237" spans="1:22" x14ac:dyDescent="0.2">
      <c r="A1237" s="406" t="s">
        <v>258</v>
      </c>
      <c r="B1237" s="406" t="s">
        <v>259</v>
      </c>
      <c r="C1237" s="406" t="s">
        <v>123</v>
      </c>
      <c r="D1237" s="406" t="s">
        <v>301</v>
      </c>
      <c r="E1237" s="406" t="s">
        <v>392</v>
      </c>
      <c r="F1237" s="406">
        <v>8</v>
      </c>
      <c r="G1237" s="406" t="s">
        <v>230</v>
      </c>
      <c r="H1237" s="406" t="s">
        <v>156</v>
      </c>
      <c r="I1237" s="406" t="s">
        <v>246</v>
      </c>
      <c r="J1237" s="406" t="s">
        <v>307</v>
      </c>
      <c r="K1237" s="406"/>
      <c r="L1237" s="406"/>
      <c r="M1237" s="406"/>
      <c r="N1237" s="406"/>
      <c r="O1237" s="406">
        <v>0</v>
      </c>
      <c r="P1237" s="406">
        <v>0</v>
      </c>
      <c r="Q1237" s="463">
        <v>8</v>
      </c>
      <c r="R1237" s="464" t="s">
        <v>156</v>
      </c>
      <c r="S1237" s="464" t="s">
        <v>135</v>
      </c>
      <c r="T1237" s="464">
        <v>0</v>
      </c>
      <c r="U1237" s="464">
        <v>0</v>
      </c>
      <c r="V1237" s="464" t="s">
        <v>157</v>
      </c>
    </row>
    <row r="1238" spans="1:22" x14ac:dyDescent="0.2">
      <c r="A1238" s="406" t="s">
        <v>258</v>
      </c>
      <c r="B1238" s="406" t="s">
        <v>259</v>
      </c>
      <c r="C1238" s="406" t="s">
        <v>123</v>
      </c>
      <c r="D1238" s="406" t="s">
        <v>302</v>
      </c>
      <c r="E1238" s="406" t="s">
        <v>392</v>
      </c>
      <c r="F1238" s="406">
        <v>8</v>
      </c>
      <c r="G1238" s="406" t="s">
        <v>230</v>
      </c>
      <c r="H1238" s="406" t="s">
        <v>156</v>
      </c>
      <c r="I1238" s="406" t="s">
        <v>246</v>
      </c>
      <c r="J1238" s="406" t="s">
        <v>314</v>
      </c>
      <c r="K1238" s="406"/>
      <c r="L1238" s="406"/>
      <c r="M1238" s="406"/>
      <c r="N1238" s="406"/>
      <c r="O1238" s="406">
        <v>0</v>
      </c>
      <c r="P1238" s="406">
        <v>0.3</v>
      </c>
      <c r="Q1238" s="463">
        <v>8</v>
      </c>
      <c r="R1238" s="464" t="s">
        <v>156</v>
      </c>
      <c r="S1238" s="464" t="s">
        <v>136</v>
      </c>
      <c r="T1238" s="464">
        <v>0</v>
      </c>
      <c r="U1238" s="464">
        <v>0.3</v>
      </c>
      <c r="V1238" s="464" t="s">
        <v>157</v>
      </c>
    </row>
    <row r="1239" spans="1:22" x14ac:dyDescent="0.2">
      <c r="A1239" s="406" t="s">
        <v>258</v>
      </c>
      <c r="B1239" s="406" t="s">
        <v>259</v>
      </c>
      <c r="C1239" s="406" t="s">
        <v>123</v>
      </c>
      <c r="D1239" s="406" t="s">
        <v>302</v>
      </c>
      <c r="E1239" s="406" t="s">
        <v>392</v>
      </c>
      <c r="F1239" s="406">
        <v>8</v>
      </c>
      <c r="G1239" s="406" t="s">
        <v>230</v>
      </c>
      <c r="H1239" s="406" t="s">
        <v>156</v>
      </c>
      <c r="I1239" s="406" t="s">
        <v>246</v>
      </c>
      <c r="J1239" s="406" t="s">
        <v>307</v>
      </c>
      <c r="K1239" s="406"/>
      <c r="L1239" s="406"/>
      <c r="M1239" s="406"/>
      <c r="N1239" s="406"/>
      <c r="O1239" s="406">
        <v>0</v>
      </c>
      <c r="P1239" s="406">
        <v>0</v>
      </c>
      <c r="Q1239" s="463">
        <v>8</v>
      </c>
      <c r="R1239" s="464" t="s">
        <v>156</v>
      </c>
      <c r="S1239" s="464" t="s">
        <v>137</v>
      </c>
      <c r="T1239" s="464">
        <v>0</v>
      </c>
      <c r="U1239" s="464">
        <v>0</v>
      </c>
      <c r="V1239" s="464" t="s">
        <v>157</v>
      </c>
    </row>
    <row r="1240" spans="1:22" x14ac:dyDescent="0.2">
      <c r="A1240" s="406" t="s">
        <v>258</v>
      </c>
      <c r="B1240" s="406" t="s">
        <v>259</v>
      </c>
      <c r="C1240" s="406" t="s">
        <v>123</v>
      </c>
      <c r="D1240" s="406" t="s">
        <v>303</v>
      </c>
      <c r="E1240" s="406" t="s">
        <v>392</v>
      </c>
      <c r="F1240" s="406">
        <v>8</v>
      </c>
      <c r="G1240" s="406" t="s">
        <v>230</v>
      </c>
      <c r="H1240" s="406" t="s">
        <v>156</v>
      </c>
      <c r="I1240" s="406" t="s">
        <v>246</v>
      </c>
      <c r="J1240" s="406" t="s">
        <v>314</v>
      </c>
      <c r="K1240" s="406"/>
      <c r="L1240" s="406"/>
      <c r="M1240" s="406"/>
      <c r="N1240" s="406"/>
      <c r="O1240" s="406">
        <v>0</v>
      </c>
      <c r="P1240" s="406">
        <v>0.3</v>
      </c>
      <c r="Q1240" s="463">
        <v>8</v>
      </c>
      <c r="R1240" s="464" t="s">
        <v>156</v>
      </c>
      <c r="S1240" s="464" t="s">
        <v>138</v>
      </c>
      <c r="T1240" s="464">
        <v>0</v>
      </c>
      <c r="U1240" s="464">
        <v>0.3</v>
      </c>
      <c r="V1240" s="464" t="s">
        <v>157</v>
      </c>
    </row>
    <row r="1241" spans="1:22" x14ac:dyDescent="0.2">
      <c r="A1241" s="406" t="s">
        <v>258</v>
      </c>
      <c r="B1241" s="406" t="s">
        <v>259</v>
      </c>
      <c r="C1241" s="406" t="s">
        <v>123</v>
      </c>
      <c r="D1241" s="406" t="s">
        <v>303</v>
      </c>
      <c r="E1241" s="406" t="s">
        <v>392</v>
      </c>
      <c r="F1241" s="406">
        <v>8</v>
      </c>
      <c r="G1241" s="406" t="s">
        <v>230</v>
      </c>
      <c r="H1241" s="406" t="s">
        <v>156</v>
      </c>
      <c r="I1241" s="406" t="s">
        <v>246</v>
      </c>
      <c r="J1241" s="406" t="s">
        <v>307</v>
      </c>
      <c r="K1241" s="406"/>
      <c r="L1241" s="406"/>
      <c r="M1241" s="406"/>
      <c r="N1241" s="406"/>
      <c r="O1241" s="406">
        <v>0</v>
      </c>
      <c r="P1241" s="406">
        <v>0</v>
      </c>
      <c r="Q1241" s="463">
        <v>8</v>
      </c>
      <c r="R1241" s="464" t="s">
        <v>156</v>
      </c>
      <c r="S1241" s="464" t="s">
        <v>139</v>
      </c>
      <c r="T1241" s="464">
        <v>0</v>
      </c>
      <c r="U1241" s="464">
        <v>0</v>
      </c>
      <c r="V1241" s="464" t="s">
        <v>157</v>
      </c>
    </row>
    <row r="1242" spans="1:22" x14ac:dyDescent="0.2">
      <c r="A1242" s="406" t="s">
        <v>258</v>
      </c>
      <c r="B1242" s="406" t="s">
        <v>259</v>
      </c>
      <c r="C1242" s="406" t="s">
        <v>123</v>
      </c>
      <c r="D1242" s="406" t="s">
        <v>304</v>
      </c>
      <c r="E1242" s="406" t="s">
        <v>392</v>
      </c>
      <c r="F1242" s="406">
        <v>8</v>
      </c>
      <c r="G1242" s="406" t="s">
        <v>230</v>
      </c>
      <c r="H1242" s="406" t="s">
        <v>156</v>
      </c>
      <c r="I1242" s="406" t="s">
        <v>246</v>
      </c>
      <c r="J1242" s="406" t="s">
        <v>314</v>
      </c>
      <c r="K1242" s="406"/>
      <c r="L1242" s="406"/>
      <c r="M1242" s="406"/>
      <c r="N1242" s="406"/>
      <c r="O1242" s="406">
        <v>0</v>
      </c>
      <c r="P1242" s="406">
        <v>0.3</v>
      </c>
      <c r="Q1242" s="463">
        <v>8</v>
      </c>
      <c r="R1242" s="464" t="s">
        <v>156</v>
      </c>
      <c r="S1242" s="464" t="s">
        <v>140</v>
      </c>
      <c r="T1242" s="464">
        <v>0</v>
      </c>
      <c r="U1242" s="464">
        <v>0.3</v>
      </c>
      <c r="V1242" s="464" t="s">
        <v>157</v>
      </c>
    </row>
    <row r="1243" spans="1:22" x14ac:dyDescent="0.2">
      <c r="A1243" s="406" t="s">
        <v>258</v>
      </c>
      <c r="B1243" s="406" t="s">
        <v>259</v>
      </c>
      <c r="C1243" s="406" t="s">
        <v>123</v>
      </c>
      <c r="D1243" s="406" t="s">
        <v>304</v>
      </c>
      <c r="E1243" s="406" t="s">
        <v>392</v>
      </c>
      <c r="F1243" s="406">
        <v>8</v>
      </c>
      <c r="G1243" s="406" t="s">
        <v>230</v>
      </c>
      <c r="H1243" s="406" t="s">
        <v>156</v>
      </c>
      <c r="I1243" s="406" t="s">
        <v>246</v>
      </c>
      <c r="J1243" s="406" t="s">
        <v>307</v>
      </c>
      <c r="K1243" s="406"/>
      <c r="L1243" s="406"/>
      <c r="M1243" s="406"/>
      <c r="N1243" s="406"/>
      <c r="O1243" s="406">
        <v>0</v>
      </c>
      <c r="P1243" s="406">
        <v>0</v>
      </c>
      <c r="Q1243" s="463">
        <v>8</v>
      </c>
      <c r="R1243" s="464" t="s">
        <v>156</v>
      </c>
      <c r="S1243" s="464" t="s">
        <v>141</v>
      </c>
      <c r="T1243" s="464">
        <v>0</v>
      </c>
      <c r="U1243" s="464">
        <v>0</v>
      </c>
      <c r="V1243" s="464" t="s">
        <v>157</v>
      </c>
    </row>
    <row r="1244" spans="1:22" x14ac:dyDescent="0.2">
      <c r="A1244" s="406" t="s">
        <v>258</v>
      </c>
      <c r="B1244" s="406" t="s">
        <v>259</v>
      </c>
      <c r="C1244" s="406" t="s">
        <v>123</v>
      </c>
      <c r="D1244" s="406" t="s">
        <v>73</v>
      </c>
      <c r="E1244" s="406" t="s">
        <v>392</v>
      </c>
      <c r="F1244" s="406">
        <v>9</v>
      </c>
      <c r="G1244" s="406" t="s">
        <v>230</v>
      </c>
      <c r="H1244" s="406" t="s">
        <v>158</v>
      </c>
      <c r="I1244" s="406" t="s">
        <v>246</v>
      </c>
      <c r="J1244" s="406" t="s">
        <v>314</v>
      </c>
      <c r="K1244" s="406"/>
      <c r="L1244" s="406"/>
      <c r="M1244" s="406"/>
      <c r="N1244" s="406"/>
      <c r="O1244" s="406">
        <v>0</v>
      </c>
      <c r="P1244" s="406">
        <v>0.5</v>
      </c>
      <c r="Q1244" s="463">
        <v>9</v>
      </c>
      <c r="R1244" s="464" t="s">
        <v>158</v>
      </c>
      <c r="S1244" s="464" t="s">
        <v>132</v>
      </c>
      <c r="T1244" s="464">
        <v>0</v>
      </c>
      <c r="U1244" s="464">
        <v>0.5</v>
      </c>
      <c r="V1244" s="464" t="s">
        <v>159</v>
      </c>
    </row>
    <row r="1245" spans="1:22" x14ac:dyDescent="0.2">
      <c r="A1245" s="406" t="s">
        <v>258</v>
      </c>
      <c r="B1245" s="406" t="s">
        <v>259</v>
      </c>
      <c r="C1245" s="406" t="s">
        <v>123</v>
      </c>
      <c r="D1245" s="406" t="s">
        <v>73</v>
      </c>
      <c r="E1245" s="406" t="s">
        <v>392</v>
      </c>
      <c r="F1245" s="406">
        <v>9</v>
      </c>
      <c r="G1245" s="406" t="s">
        <v>230</v>
      </c>
      <c r="H1245" s="406" t="s">
        <v>158</v>
      </c>
      <c r="I1245" s="406" t="s">
        <v>246</v>
      </c>
      <c r="J1245" s="406" t="s">
        <v>307</v>
      </c>
      <c r="K1245" s="406"/>
      <c r="L1245" s="406"/>
      <c r="M1245" s="406"/>
      <c r="N1245" s="406"/>
      <c r="O1245" s="406">
        <v>0</v>
      </c>
      <c r="P1245" s="406">
        <v>0</v>
      </c>
      <c r="Q1245" s="463">
        <v>9</v>
      </c>
      <c r="R1245" s="464" t="s">
        <v>158</v>
      </c>
      <c r="S1245" s="464" t="s">
        <v>133</v>
      </c>
      <c r="T1245" s="464">
        <v>0</v>
      </c>
      <c r="U1245" s="464">
        <v>0</v>
      </c>
      <c r="V1245" s="464" t="s">
        <v>159</v>
      </c>
    </row>
    <row r="1246" spans="1:22" x14ac:dyDescent="0.2">
      <c r="A1246" s="406" t="s">
        <v>258</v>
      </c>
      <c r="B1246" s="406" t="s">
        <v>259</v>
      </c>
      <c r="C1246" s="406" t="s">
        <v>123</v>
      </c>
      <c r="D1246" s="406" t="s">
        <v>301</v>
      </c>
      <c r="E1246" s="406" t="s">
        <v>392</v>
      </c>
      <c r="F1246" s="406">
        <v>9</v>
      </c>
      <c r="G1246" s="406" t="s">
        <v>230</v>
      </c>
      <c r="H1246" s="406" t="s">
        <v>158</v>
      </c>
      <c r="I1246" s="406" t="s">
        <v>246</v>
      </c>
      <c r="J1246" s="406" t="s">
        <v>314</v>
      </c>
      <c r="K1246" s="406"/>
      <c r="L1246" s="406"/>
      <c r="M1246" s="406"/>
      <c r="N1246" s="406"/>
      <c r="O1246" s="406">
        <v>0</v>
      </c>
      <c r="P1246" s="406">
        <v>0.3</v>
      </c>
      <c r="Q1246" s="463">
        <v>9</v>
      </c>
      <c r="R1246" s="464" t="s">
        <v>158</v>
      </c>
      <c r="S1246" s="464" t="s">
        <v>134</v>
      </c>
      <c r="T1246" s="464">
        <v>0</v>
      </c>
      <c r="U1246" s="464">
        <v>0.3</v>
      </c>
      <c r="V1246" s="464" t="s">
        <v>159</v>
      </c>
    </row>
    <row r="1247" spans="1:22" x14ac:dyDescent="0.2">
      <c r="A1247" s="406" t="s">
        <v>258</v>
      </c>
      <c r="B1247" s="406" t="s">
        <v>259</v>
      </c>
      <c r="C1247" s="406" t="s">
        <v>123</v>
      </c>
      <c r="D1247" s="406" t="s">
        <v>301</v>
      </c>
      <c r="E1247" s="406" t="s">
        <v>392</v>
      </c>
      <c r="F1247" s="406">
        <v>9</v>
      </c>
      <c r="G1247" s="406" t="s">
        <v>230</v>
      </c>
      <c r="H1247" s="406" t="s">
        <v>158</v>
      </c>
      <c r="I1247" s="406" t="s">
        <v>246</v>
      </c>
      <c r="J1247" s="406" t="s">
        <v>307</v>
      </c>
      <c r="K1247" s="406"/>
      <c r="L1247" s="406"/>
      <c r="M1247" s="406"/>
      <c r="N1247" s="406"/>
      <c r="O1247" s="406">
        <v>0</v>
      </c>
      <c r="P1247" s="406">
        <v>0</v>
      </c>
      <c r="Q1247" s="463">
        <v>9</v>
      </c>
      <c r="R1247" s="464" t="s">
        <v>158</v>
      </c>
      <c r="S1247" s="464" t="s">
        <v>135</v>
      </c>
      <c r="T1247" s="464">
        <v>0</v>
      </c>
      <c r="U1247" s="464">
        <v>0</v>
      </c>
      <c r="V1247" s="464" t="s">
        <v>159</v>
      </c>
    </row>
    <row r="1248" spans="1:22" x14ac:dyDescent="0.2">
      <c r="A1248" s="406" t="s">
        <v>258</v>
      </c>
      <c r="B1248" s="406" t="s">
        <v>259</v>
      </c>
      <c r="C1248" s="406" t="s">
        <v>123</v>
      </c>
      <c r="D1248" s="406" t="s">
        <v>302</v>
      </c>
      <c r="E1248" s="406" t="s">
        <v>392</v>
      </c>
      <c r="F1248" s="406">
        <v>9</v>
      </c>
      <c r="G1248" s="406" t="s">
        <v>230</v>
      </c>
      <c r="H1248" s="406" t="s">
        <v>158</v>
      </c>
      <c r="I1248" s="406" t="s">
        <v>246</v>
      </c>
      <c r="J1248" s="406" t="s">
        <v>314</v>
      </c>
      <c r="K1248" s="406"/>
      <c r="L1248" s="406"/>
      <c r="M1248" s="406"/>
      <c r="N1248" s="406"/>
      <c r="O1248" s="406">
        <v>0</v>
      </c>
      <c r="P1248" s="406">
        <v>0.3</v>
      </c>
      <c r="Q1248" s="463">
        <v>9</v>
      </c>
      <c r="R1248" s="464" t="s">
        <v>158</v>
      </c>
      <c r="S1248" s="464" t="s">
        <v>136</v>
      </c>
      <c r="T1248" s="464">
        <v>0</v>
      </c>
      <c r="U1248" s="464">
        <v>0.3</v>
      </c>
      <c r="V1248" s="464" t="s">
        <v>159</v>
      </c>
    </row>
    <row r="1249" spans="1:22" x14ac:dyDescent="0.2">
      <c r="A1249" s="406" t="s">
        <v>258</v>
      </c>
      <c r="B1249" s="406" t="s">
        <v>259</v>
      </c>
      <c r="C1249" s="406" t="s">
        <v>123</v>
      </c>
      <c r="D1249" s="406" t="s">
        <v>302</v>
      </c>
      <c r="E1249" s="406" t="s">
        <v>392</v>
      </c>
      <c r="F1249" s="406">
        <v>9</v>
      </c>
      <c r="G1249" s="406" t="s">
        <v>230</v>
      </c>
      <c r="H1249" s="406" t="s">
        <v>158</v>
      </c>
      <c r="I1249" s="406" t="s">
        <v>246</v>
      </c>
      <c r="J1249" s="406" t="s">
        <v>307</v>
      </c>
      <c r="K1249" s="406"/>
      <c r="L1249" s="406"/>
      <c r="M1249" s="406"/>
      <c r="N1249" s="406"/>
      <c r="O1249" s="406">
        <v>0</v>
      </c>
      <c r="P1249" s="406">
        <v>0</v>
      </c>
      <c r="Q1249" s="463">
        <v>9</v>
      </c>
      <c r="R1249" s="464" t="s">
        <v>158</v>
      </c>
      <c r="S1249" s="464" t="s">
        <v>137</v>
      </c>
      <c r="T1249" s="464">
        <v>0</v>
      </c>
      <c r="U1249" s="464">
        <v>0</v>
      </c>
      <c r="V1249" s="464" t="s">
        <v>159</v>
      </c>
    </row>
    <row r="1250" spans="1:22" x14ac:dyDescent="0.2">
      <c r="A1250" s="406" t="s">
        <v>258</v>
      </c>
      <c r="B1250" s="406" t="s">
        <v>259</v>
      </c>
      <c r="C1250" s="406" t="s">
        <v>123</v>
      </c>
      <c r="D1250" s="406" t="s">
        <v>303</v>
      </c>
      <c r="E1250" s="406" t="s">
        <v>392</v>
      </c>
      <c r="F1250" s="406">
        <v>9</v>
      </c>
      <c r="G1250" s="406" t="s">
        <v>230</v>
      </c>
      <c r="H1250" s="406" t="s">
        <v>158</v>
      </c>
      <c r="I1250" s="406" t="s">
        <v>246</v>
      </c>
      <c r="J1250" s="406" t="s">
        <v>314</v>
      </c>
      <c r="K1250" s="406"/>
      <c r="L1250" s="406"/>
      <c r="M1250" s="406"/>
      <c r="N1250" s="406"/>
      <c r="O1250" s="406">
        <v>0</v>
      </c>
      <c r="P1250" s="406">
        <v>0.3</v>
      </c>
      <c r="Q1250" s="463">
        <v>9</v>
      </c>
      <c r="R1250" s="464" t="s">
        <v>158</v>
      </c>
      <c r="S1250" s="464" t="s">
        <v>138</v>
      </c>
      <c r="T1250" s="464">
        <v>0</v>
      </c>
      <c r="U1250" s="464">
        <v>0.3</v>
      </c>
      <c r="V1250" s="464" t="s">
        <v>159</v>
      </c>
    </row>
    <row r="1251" spans="1:22" x14ac:dyDescent="0.2">
      <c r="A1251" s="406" t="s">
        <v>258</v>
      </c>
      <c r="B1251" s="406" t="s">
        <v>259</v>
      </c>
      <c r="C1251" s="406" t="s">
        <v>123</v>
      </c>
      <c r="D1251" s="406" t="s">
        <v>303</v>
      </c>
      <c r="E1251" s="406" t="s">
        <v>392</v>
      </c>
      <c r="F1251" s="406">
        <v>9</v>
      </c>
      <c r="G1251" s="406" t="s">
        <v>230</v>
      </c>
      <c r="H1251" s="406" t="s">
        <v>158</v>
      </c>
      <c r="I1251" s="406" t="s">
        <v>246</v>
      </c>
      <c r="J1251" s="406" t="s">
        <v>307</v>
      </c>
      <c r="K1251" s="406"/>
      <c r="L1251" s="406"/>
      <c r="M1251" s="406"/>
      <c r="N1251" s="406"/>
      <c r="O1251" s="406">
        <v>0</v>
      </c>
      <c r="P1251" s="406">
        <v>0</v>
      </c>
      <c r="Q1251" s="463">
        <v>9</v>
      </c>
      <c r="R1251" s="464" t="s">
        <v>158</v>
      </c>
      <c r="S1251" s="464" t="s">
        <v>139</v>
      </c>
      <c r="T1251" s="464">
        <v>0</v>
      </c>
      <c r="U1251" s="464">
        <v>0</v>
      </c>
      <c r="V1251" s="464" t="s">
        <v>159</v>
      </c>
    </row>
    <row r="1252" spans="1:22" x14ac:dyDescent="0.2">
      <c r="A1252" s="406" t="s">
        <v>258</v>
      </c>
      <c r="B1252" s="406" t="s">
        <v>259</v>
      </c>
      <c r="C1252" s="406" t="s">
        <v>123</v>
      </c>
      <c r="D1252" s="406" t="s">
        <v>304</v>
      </c>
      <c r="E1252" s="406" t="s">
        <v>392</v>
      </c>
      <c r="F1252" s="406">
        <v>9</v>
      </c>
      <c r="G1252" s="406" t="s">
        <v>230</v>
      </c>
      <c r="H1252" s="406" t="s">
        <v>158</v>
      </c>
      <c r="I1252" s="406" t="s">
        <v>246</v>
      </c>
      <c r="J1252" s="406" t="s">
        <v>314</v>
      </c>
      <c r="K1252" s="406"/>
      <c r="L1252" s="406"/>
      <c r="M1252" s="406"/>
      <c r="N1252" s="406"/>
      <c r="O1252" s="406">
        <v>0</v>
      </c>
      <c r="P1252" s="406">
        <v>0.3</v>
      </c>
      <c r="Q1252" s="463">
        <v>9</v>
      </c>
      <c r="R1252" s="464" t="s">
        <v>158</v>
      </c>
      <c r="S1252" s="464" t="s">
        <v>140</v>
      </c>
      <c r="T1252" s="464">
        <v>0</v>
      </c>
      <c r="U1252" s="464">
        <v>0.3</v>
      </c>
      <c r="V1252" s="464" t="s">
        <v>159</v>
      </c>
    </row>
    <row r="1253" spans="1:22" x14ac:dyDescent="0.2">
      <c r="A1253" s="406" t="s">
        <v>258</v>
      </c>
      <c r="B1253" s="406" t="s">
        <v>259</v>
      </c>
      <c r="C1253" s="406" t="s">
        <v>123</v>
      </c>
      <c r="D1253" s="406" t="s">
        <v>304</v>
      </c>
      <c r="E1253" s="406" t="s">
        <v>392</v>
      </c>
      <c r="F1253" s="406">
        <v>9</v>
      </c>
      <c r="G1253" s="406" t="s">
        <v>230</v>
      </c>
      <c r="H1253" s="406" t="s">
        <v>158</v>
      </c>
      <c r="I1253" s="406" t="s">
        <v>246</v>
      </c>
      <c r="J1253" s="406" t="s">
        <v>307</v>
      </c>
      <c r="K1253" s="406"/>
      <c r="L1253" s="406"/>
      <c r="M1253" s="406"/>
      <c r="N1253" s="406"/>
      <c r="O1253" s="406">
        <v>0</v>
      </c>
      <c r="P1253" s="406">
        <v>0</v>
      </c>
      <c r="Q1253" s="463">
        <v>9</v>
      </c>
      <c r="R1253" s="464" t="s">
        <v>158</v>
      </c>
      <c r="S1253" s="464" t="s">
        <v>141</v>
      </c>
      <c r="T1253" s="464">
        <v>0</v>
      </c>
      <c r="U1253" s="464">
        <v>0</v>
      </c>
      <c r="V1253" s="464" t="s">
        <v>159</v>
      </c>
    </row>
    <row r="1254" spans="1:22" x14ac:dyDescent="0.2">
      <c r="A1254" s="406" t="s">
        <v>258</v>
      </c>
      <c r="B1254" s="406" t="s">
        <v>259</v>
      </c>
      <c r="C1254" s="406" t="s">
        <v>123</v>
      </c>
      <c r="D1254" s="406" t="s">
        <v>73</v>
      </c>
      <c r="E1254" s="406" t="s">
        <v>392</v>
      </c>
      <c r="F1254" s="406">
        <v>10</v>
      </c>
      <c r="G1254" s="406" t="s">
        <v>230</v>
      </c>
      <c r="H1254" s="406" t="s">
        <v>160</v>
      </c>
      <c r="I1254" s="406" t="s">
        <v>246</v>
      </c>
      <c r="J1254" s="406" t="s">
        <v>314</v>
      </c>
      <c r="K1254" s="406"/>
      <c r="L1254" s="406"/>
      <c r="M1254" s="406"/>
      <c r="N1254" s="406"/>
      <c r="O1254" s="406">
        <v>0</v>
      </c>
      <c r="P1254" s="406">
        <v>0.6</v>
      </c>
      <c r="Q1254" s="463">
        <v>10</v>
      </c>
      <c r="R1254" s="464" t="s">
        <v>160</v>
      </c>
      <c r="S1254" s="464" t="s">
        <v>132</v>
      </c>
      <c r="T1254" s="464">
        <v>0</v>
      </c>
      <c r="U1254" s="464">
        <v>0.6</v>
      </c>
      <c r="V1254" s="464" t="s">
        <v>161</v>
      </c>
    </row>
    <row r="1255" spans="1:22" x14ac:dyDescent="0.2">
      <c r="A1255" s="406" t="s">
        <v>258</v>
      </c>
      <c r="B1255" s="406" t="s">
        <v>259</v>
      </c>
      <c r="C1255" s="406" t="s">
        <v>123</v>
      </c>
      <c r="D1255" s="406" t="s">
        <v>73</v>
      </c>
      <c r="E1255" s="406" t="s">
        <v>392</v>
      </c>
      <c r="F1255" s="406">
        <v>10</v>
      </c>
      <c r="G1255" s="406" t="s">
        <v>230</v>
      </c>
      <c r="H1255" s="406" t="s">
        <v>160</v>
      </c>
      <c r="I1255" s="406" t="s">
        <v>246</v>
      </c>
      <c r="J1255" s="406" t="s">
        <v>307</v>
      </c>
      <c r="K1255" s="406"/>
      <c r="L1255" s="406"/>
      <c r="M1255" s="406"/>
      <c r="N1255" s="406"/>
      <c r="O1255" s="406">
        <v>0</v>
      </c>
      <c r="P1255" s="406">
        <v>0</v>
      </c>
      <c r="Q1255" s="463">
        <v>10</v>
      </c>
      <c r="R1255" s="464" t="s">
        <v>160</v>
      </c>
      <c r="S1255" s="464" t="s">
        <v>133</v>
      </c>
      <c r="T1255" s="464">
        <v>0</v>
      </c>
      <c r="U1255" s="464">
        <v>0</v>
      </c>
      <c r="V1255" s="464" t="s">
        <v>161</v>
      </c>
    </row>
    <row r="1256" spans="1:22" x14ac:dyDescent="0.2">
      <c r="A1256" s="406" t="s">
        <v>258</v>
      </c>
      <c r="B1256" s="406" t="s">
        <v>259</v>
      </c>
      <c r="C1256" s="406" t="s">
        <v>123</v>
      </c>
      <c r="D1256" s="406" t="s">
        <v>301</v>
      </c>
      <c r="E1256" s="406" t="s">
        <v>392</v>
      </c>
      <c r="F1256" s="406">
        <v>10</v>
      </c>
      <c r="G1256" s="406" t="s">
        <v>230</v>
      </c>
      <c r="H1256" s="406" t="s">
        <v>160</v>
      </c>
      <c r="I1256" s="406" t="s">
        <v>246</v>
      </c>
      <c r="J1256" s="406" t="s">
        <v>314</v>
      </c>
      <c r="K1256" s="406"/>
      <c r="L1256" s="406"/>
      <c r="M1256" s="406"/>
      <c r="N1256" s="406"/>
      <c r="O1256" s="406">
        <v>0</v>
      </c>
      <c r="P1256" s="406">
        <v>0.3</v>
      </c>
      <c r="Q1256" s="463">
        <v>10</v>
      </c>
      <c r="R1256" s="464" t="s">
        <v>160</v>
      </c>
      <c r="S1256" s="464" t="s">
        <v>134</v>
      </c>
      <c r="T1256" s="464">
        <v>0</v>
      </c>
      <c r="U1256" s="464">
        <v>0.3</v>
      </c>
      <c r="V1256" s="464" t="s">
        <v>161</v>
      </c>
    </row>
    <row r="1257" spans="1:22" x14ac:dyDescent="0.2">
      <c r="A1257" s="406" t="s">
        <v>258</v>
      </c>
      <c r="B1257" s="406" t="s">
        <v>259</v>
      </c>
      <c r="C1257" s="406" t="s">
        <v>123</v>
      </c>
      <c r="D1257" s="406" t="s">
        <v>301</v>
      </c>
      <c r="E1257" s="406" t="s">
        <v>392</v>
      </c>
      <c r="F1257" s="406">
        <v>10</v>
      </c>
      <c r="G1257" s="406" t="s">
        <v>230</v>
      </c>
      <c r="H1257" s="406" t="s">
        <v>160</v>
      </c>
      <c r="I1257" s="406" t="s">
        <v>246</v>
      </c>
      <c r="J1257" s="406" t="s">
        <v>307</v>
      </c>
      <c r="K1257" s="406"/>
      <c r="L1257" s="406"/>
      <c r="M1257" s="406"/>
      <c r="N1257" s="406"/>
      <c r="O1257" s="406">
        <v>0</v>
      </c>
      <c r="P1257" s="406">
        <v>0</v>
      </c>
      <c r="Q1257" s="463">
        <v>10</v>
      </c>
      <c r="R1257" s="464" t="s">
        <v>160</v>
      </c>
      <c r="S1257" s="464" t="s">
        <v>135</v>
      </c>
      <c r="T1257" s="464">
        <v>0</v>
      </c>
      <c r="U1257" s="464">
        <v>0</v>
      </c>
      <c r="V1257" s="464" t="s">
        <v>161</v>
      </c>
    </row>
    <row r="1258" spans="1:22" x14ac:dyDescent="0.2">
      <c r="A1258" s="406" t="s">
        <v>258</v>
      </c>
      <c r="B1258" s="406" t="s">
        <v>259</v>
      </c>
      <c r="C1258" s="406" t="s">
        <v>123</v>
      </c>
      <c r="D1258" s="406" t="s">
        <v>302</v>
      </c>
      <c r="E1258" s="406" t="s">
        <v>392</v>
      </c>
      <c r="F1258" s="406">
        <v>10</v>
      </c>
      <c r="G1258" s="406" t="s">
        <v>230</v>
      </c>
      <c r="H1258" s="406" t="s">
        <v>160</v>
      </c>
      <c r="I1258" s="406" t="s">
        <v>246</v>
      </c>
      <c r="J1258" s="406" t="s">
        <v>314</v>
      </c>
      <c r="K1258" s="406"/>
      <c r="L1258" s="406"/>
      <c r="M1258" s="406"/>
      <c r="N1258" s="406"/>
      <c r="O1258" s="406">
        <v>0</v>
      </c>
      <c r="P1258" s="406">
        <v>0.3</v>
      </c>
      <c r="Q1258" s="463">
        <v>10</v>
      </c>
      <c r="R1258" s="464" t="s">
        <v>160</v>
      </c>
      <c r="S1258" s="464" t="s">
        <v>136</v>
      </c>
      <c r="T1258" s="464">
        <v>0</v>
      </c>
      <c r="U1258" s="464">
        <v>0.3</v>
      </c>
      <c r="V1258" s="464" t="s">
        <v>161</v>
      </c>
    </row>
    <row r="1259" spans="1:22" x14ac:dyDescent="0.2">
      <c r="A1259" s="406" t="s">
        <v>258</v>
      </c>
      <c r="B1259" s="406" t="s">
        <v>259</v>
      </c>
      <c r="C1259" s="406" t="s">
        <v>123</v>
      </c>
      <c r="D1259" s="406" t="s">
        <v>302</v>
      </c>
      <c r="E1259" s="406" t="s">
        <v>392</v>
      </c>
      <c r="F1259" s="406">
        <v>10</v>
      </c>
      <c r="G1259" s="406" t="s">
        <v>230</v>
      </c>
      <c r="H1259" s="406" t="s">
        <v>160</v>
      </c>
      <c r="I1259" s="406" t="s">
        <v>246</v>
      </c>
      <c r="J1259" s="406" t="s">
        <v>307</v>
      </c>
      <c r="K1259" s="406"/>
      <c r="L1259" s="406"/>
      <c r="M1259" s="406"/>
      <c r="N1259" s="406"/>
      <c r="O1259" s="406">
        <v>0</v>
      </c>
      <c r="P1259" s="406">
        <v>0</v>
      </c>
      <c r="Q1259" s="463">
        <v>10</v>
      </c>
      <c r="R1259" s="464" t="s">
        <v>160</v>
      </c>
      <c r="S1259" s="464" t="s">
        <v>137</v>
      </c>
      <c r="T1259" s="464">
        <v>0</v>
      </c>
      <c r="U1259" s="464">
        <v>0</v>
      </c>
      <c r="V1259" s="464" t="s">
        <v>161</v>
      </c>
    </row>
    <row r="1260" spans="1:22" x14ac:dyDescent="0.2">
      <c r="A1260" s="406" t="s">
        <v>258</v>
      </c>
      <c r="B1260" s="406" t="s">
        <v>259</v>
      </c>
      <c r="C1260" s="406" t="s">
        <v>123</v>
      </c>
      <c r="D1260" s="406" t="s">
        <v>303</v>
      </c>
      <c r="E1260" s="406" t="s">
        <v>392</v>
      </c>
      <c r="F1260" s="406">
        <v>10</v>
      </c>
      <c r="G1260" s="406" t="s">
        <v>230</v>
      </c>
      <c r="H1260" s="406" t="s">
        <v>160</v>
      </c>
      <c r="I1260" s="406" t="s">
        <v>246</v>
      </c>
      <c r="J1260" s="406" t="s">
        <v>314</v>
      </c>
      <c r="K1260" s="406"/>
      <c r="L1260" s="406"/>
      <c r="M1260" s="406"/>
      <c r="N1260" s="406"/>
      <c r="O1260" s="406">
        <v>0</v>
      </c>
      <c r="P1260" s="406">
        <v>0.3</v>
      </c>
      <c r="Q1260" s="463">
        <v>10</v>
      </c>
      <c r="R1260" s="464" t="s">
        <v>160</v>
      </c>
      <c r="S1260" s="464" t="s">
        <v>138</v>
      </c>
      <c r="T1260" s="464">
        <v>0</v>
      </c>
      <c r="U1260" s="464">
        <v>0.3</v>
      </c>
      <c r="V1260" s="464" t="s">
        <v>161</v>
      </c>
    </row>
    <row r="1261" spans="1:22" x14ac:dyDescent="0.2">
      <c r="A1261" s="406" t="s">
        <v>258</v>
      </c>
      <c r="B1261" s="406" t="s">
        <v>259</v>
      </c>
      <c r="C1261" s="406" t="s">
        <v>123</v>
      </c>
      <c r="D1261" s="406" t="s">
        <v>303</v>
      </c>
      <c r="E1261" s="406" t="s">
        <v>392</v>
      </c>
      <c r="F1261" s="406">
        <v>10</v>
      </c>
      <c r="G1261" s="406" t="s">
        <v>230</v>
      </c>
      <c r="H1261" s="406" t="s">
        <v>160</v>
      </c>
      <c r="I1261" s="406" t="s">
        <v>246</v>
      </c>
      <c r="J1261" s="406" t="s">
        <v>307</v>
      </c>
      <c r="K1261" s="406"/>
      <c r="L1261" s="406"/>
      <c r="M1261" s="406"/>
      <c r="N1261" s="406"/>
      <c r="O1261" s="406">
        <v>0</v>
      </c>
      <c r="P1261" s="406">
        <v>0</v>
      </c>
      <c r="Q1261" s="463">
        <v>10</v>
      </c>
      <c r="R1261" s="464" t="s">
        <v>160</v>
      </c>
      <c r="S1261" s="464" t="s">
        <v>139</v>
      </c>
      <c r="T1261" s="464">
        <v>0</v>
      </c>
      <c r="U1261" s="464">
        <v>0</v>
      </c>
      <c r="V1261" s="464" t="s">
        <v>161</v>
      </c>
    </row>
    <row r="1262" spans="1:22" x14ac:dyDescent="0.2">
      <c r="A1262" s="406" t="s">
        <v>258</v>
      </c>
      <c r="B1262" s="406" t="s">
        <v>259</v>
      </c>
      <c r="C1262" s="406" t="s">
        <v>123</v>
      </c>
      <c r="D1262" s="406" t="s">
        <v>304</v>
      </c>
      <c r="E1262" s="406" t="s">
        <v>392</v>
      </c>
      <c r="F1262" s="406">
        <v>10</v>
      </c>
      <c r="G1262" s="406" t="s">
        <v>230</v>
      </c>
      <c r="H1262" s="406" t="s">
        <v>160</v>
      </c>
      <c r="I1262" s="406" t="s">
        <v>246</v>
      </c>
      <c r="J1262" s="406" t="s">
        <v>314</v>
      </c>
      <c r="K1262" s="406"/>
      <c r="L1262" s="406"/>
      <c r="M1262" s="406"/>
      <c r="N1262" s="406"/>
      <c r="O1262" s="406">
        <v>0</v>
      </c>
      <c r="P1262" s="406">
        <v>0.3</v>
      </c>
      <c r="Q1262" s="463">
        <v>10</v>
      </c>
      <c r="R1262" s="464" t="s">
        <v>160</v>
      </c>
      <c r="S1262" s="464" t="s">
        <v>140</v>
      </c>
      <c r="T1262" s="464">
        <v>0</v>
      </c>
      <c r="U1262" s="464">
        <v>0.3</v>
      </c>
      <c r="V1262" s="464" t="s">
        <v>161</v>
      </c>
    </row>
    <row r="1263" spans="1:22" x14ac:dyDescent="0.2">
      <c r="A1263" s="406" t="s">
        <v>258</v>
      </c>
      <c r="B1263" s="406" t="s">
        <v>259</v>
      </c>
      <c r="C1263" s="406" t="s">
        <v>123</v>
      </c>
      <c r="D1263" s="406" t="s">
        <v>304</v>
      </c>
      <c r="E1263" s="406" t="s">
        <v>392</v>
      </c>
      <c r="F1263" s="406">
        <v>10</v>
      </c>
      <c r="G1263" s="406" t="s">
        <v>230</v>
      </c>
      <c r="H1263" s="406" t="s">
        <v>160</v>
      </c>
      <c r="I1263" s="406" t="s">
        <v>246</v>
      </c>
      <c r="J1263" s="406" t="s">
        <v>307</v>
      </c>
      <c r="K1263" s="406"/>
      <c r="L1263" s="406"/>
      <c r="M1263" s="406"/>
      <c r="N1263" s="406"/>
      <c r="O1263" s="406">
        <v>0</v>
      </c>
      <c r="P1263" s="406">
        <v>0</v>
      </c>
      <c r="Q1263" s="463">
        <v>10</v>
      </c>
      <c r="R1263" s="464" t="s">
        <v>160</v>
      </c>
      <c r="S1263" s="464" t="s">
        <v>141</v>
      </c>
      <c r="T1263" s="464">
        <v>0</v>
      </c>
      <c r="U1263" s="464">
        <v>0</v>
      </c>
      <c r="V1263" s="464" t="s">
        <v>161</v>
      </c>
    </row>
    <row r="1264" spans="1:22" x14ac:dyDescent="0.2">
      <c r="A1264" s="406" t="s">
        <v>258</v>
      </c>
      <c r="B1264" s="406" t="s">
        <v>259</v>
      </c>
      <c r="C1264" s="406" t="s">
        <v>123</v>
      </c>
      <c r="D1264" s="406" t="s">
        <v>73</v>
      </c>
      <c r="E1264" s="406" t="s">
        <v>392</v>
      </c>
      <c r="F1264" s="406">
        <v>11</v>
      </c>
      <c r="G1264" s="406" t="s">
        <v>230</v>
      </c>
      <c r="H1264" s="406" t="s">
        <v>162</v>
      </c>
      <c r="I1264" s="406" t="s">
        <v>246</v>
      </c>
      <c r="J1264" s="406" t="s">
        <v>314</v>
      </c>
      <c r="K1264" s="406"/>
      <c r="L1264" s="406"/>
      <c r="M1264" s="406"/>
      <c r="N1264" s="406"/>
      <c r="O1264" s="406">
        <v>0</v>
      </c>
      <c r="P1264" s="406">
        <v>1.5</v>
      </c>
      <c r="Q1264" s="463">
        <v>11</v>
      </c>
      <c r="R1264" s="464" t="s">
        <v>162</v>
      </c>
      <c r="S1264" s="464" t="s">
        <v>132</v>
      </c>
      <c r="T1264" s="464">
        <v>0</v>
      </c>
      <c r="U1264" s="464">
        <v>1.5</v>
      </c>
      <c r="V1264" s="464" t="s">
        <v>163</v>
      </c>
    </row>
    <row r="1265" spans="1:22" x14ac:dyDescent="0.2">
      <c r="A1265" s="406" t="s">
        <v>258</v>
      </c>
      <c r="B1265" s="406" t="s">
        <v>259</v>
      </c>
      <c r="C1265" s="406" t="s">
        <v>123</v>
      </c>
      <c r="D1265" s="406" t="s">
        <v>73</v>
      </c>
      <c r="E1265" s="406" t="s">
        <v>392</v>
      </c>
      <c r="F1265" s="406">
        <v>11</v>
      </c>
      <c r="G1265" s="406" t="s">
        <v>230</v>
      </c>
      <c r="H1265" s="406" t="s">
        <v>162</v>
      </c>
      <c r="I1265" s="406" t="s">
        <v>246</v>
      </c>
      <c r="J1265" s="406" t="s">
        <v>307</v>
      </c>
      <c r="K1265" s="406"/>
      <c r="L1265" s="406"/>
      <c r="M1265" s="406"/>
      <c r="N1265" s="406"/>
      <c r="O1265" s="406">
        <v>0</v>
      </c>
      <c r="P1265" s="406">
        <v>0</v>
      </c>
      <c r="Q1265" s="463">
        <v>11</v>
      </c>
      <c r="R1265" s="464" t="s">
        <v>162</v>
      </c>
      <c r="S1265" s="464" t="s">
        <v>133</v>
      </c>
      <c r="T1265" s="464">
        <v>0</v>
      </c>
      <c r="U1265" s="464">
        <v>0</v>
      </c>
      <c r="V1265" s="464" t="s">
        <v>163</v>
      </c>
    </row>
    <row r="1266" spans="1:22" x14ac:dyDescent="0.2">
      <c r="A1266" s="406" t="s">
        <v>258</v>
      </c>
      <c r="B1266" s="406" t="s">
        <v>259</v>
      </c>
      <c r="C1266" s="406" t="s">
        <v>123</v>
      </c>
      <c r="D1266" s="406" t="s">
        <v>301</v>
      </c>
      <c r="E1266" s="406" t="s">
        <v>392</v>
      </c>
      <c r="F1266" s="406">
        <v>11</v>
      </c>
      <c r="G1266" s="406" t="s">
        <v>230</v>
      </c>
      <c r="H1266" s="406" t="s">
        <v>162</v>
      </c>
      <c r="I1266" s="406" t="s">
        <v>246</v>
      </c>
      <c r="J1266" s="406" t="s">
        <v>314</v>
      </c>
      <c r="K1266" s="406"/>
      <c r="L1266" s="406"/>
      <c r="M1266" s="406"/>
      <c r="N1266" s="406"/>
      <c r="O1266" s="406">
        <v>0</v>
      </c>
      <c r="P1266" s="406">
        <v>1</v>
      </c>
      <c r="Q1266" s="463">
        <v>11</v>
      </c>
      <c r="R1266" s="464" t="s">
        <v>162</v>
      </c>
      <c r="S1266" s="464" t="s">
        <v>134</v>
      </c>
      <c r="T1266" s="464">
        <v>0</v>
      </c>
      <c r="U1266" s="464">
        <v>1</v>
      </c>
      <c r="V1266" s="464" t="s">
        <v>163</v>
      </c>
    </row>
    <row r="1267" spans="1:22" x14ac:dyDescent="0.2">
      <c r="A1267" s="406" t="s">
        <v>258</v>
      </c>
      <c r="B1267" s="406" t="s">
        <v>259</v>
      </c>
      <c r="C1267" s="406" t="s">
        <v>123</v>
      </c>
      <c r="D1267" s="406" t="s">
        <v>301</v>
      </c>
      <c r="E1267" s="406" t="s">
        <v>392</v>
      </c>
      <c r="F1267" s="406">
        <v>11</v>
      </c>
      <c r="G1267" s="406" t="s">
        <v>230</v>
      </c>
      <c r="H1267" s="406" t="s">
        <v>162</v>
      </c>
      <c r="I1267" s="406" t="s">
        <v>246</v>
      </c>
      <c r="J1267" s="406" t="s">
        <v>307</v>
      </c>
      <c r="K1267" s="406"/>
      <c r="L1267" s="406"/>
      <c r="M1267" s="406"/>
      <c r="N1267" s="406"/>
      <c r="O1267" s="406">
        <v>0</v>
      </c>
      <c r="P1267" s="406">
        <v>0</v>
      </c>
      <c r="Q1267" s="463">
        <v>11</v>
      </c>
      <c r="R1267" s="464" t="s">
        <v>162</v>
      </c>
      <c r="S1267" s="464" t="s">
        <v>135</v>
      </c>
      <c r="T1267" s="464">
        <v>0</v>
      </c>
      <c r="U1267" s="464">
        <v>0</v>
      </c>
      <c r="V1267" s="464" t="s">
        <v>163</v>
      </c>
    </row>
    <row r="1268" spans="1:22" x14ac:dyDescent="0.2">
      <c r="A1268" s="406" t="s">
        <v>258</v>
      </c>
      <c r="B1268" s="406" t="s">
        <v>259</v>
      </c>
      <c r="C1268" s="406" t="s">
        <v>123</v>
      </c>
      <c r="D1268" s="406" t="s">
        <v>302</v>
      </c>
      <c r="E1268" s="406" t="s">
        <v>392</v>
      </c>
      <c r="F1268" s="406">
        <v>11</v>
      </c>
      <c r="G1268" s="406" t="s">
        <v>230</v>
      </c>
      <c r="H1268" s="406" t="s">
        <v>162</v>
      </c>
      <c r="I1268" s="406" t="s">
        <v>246</v>
      </c>
      <c r="J1268" s="406" t="s">
        <v>314</v>
      </c>
      <c r="K1268" s="406"/>
      <c r="L1268" s="406"/>
      <c r="M1268" s="406"/>
      <c r="N1268" s="406"/>
      <c r="O1268" s="406">
        <v>0</v>
      </c>
      <c r="P1268" s="406">
        <v>0.3</v>
      </c>
      <c r="Q1268" s="463">
        <v>11</v>
      </c>
      <c r="R1268" s="464" t="s">
        <v>162</v>
      </c>
      <c r="S1268" s="464" t="s">
        <v>136</v>
      </c>
      <c r="T1268" s="464">
        <v>0</v>
      </c>
      <c r="U1268" s="464">
        <v>0.3</v>
      </c>
      <c r="V1268" s="464" t="s">
        <v>163</v>
      </c>
    </row>
    <row r="1269" spans="1:22" x14ac:dyDescent="0.2">
      <c r="A1269" s="406" t="s">
        <v>258</v>
      </c>
      <c r="B1269" s="406" t="s">
        <v>259</v>
      </c>
      <c r="C1269" s="406" t="s">
        <v>123</v>
      </c>
      <c r="D1269" s="406" t="s">
        <v>302</v>
      </c>
      <c r="E1269" s="406" t="s">
        <v>392</v>
      </c>
      <c r="F1269" s="406">
        <v>11</v>
      </c>
      <c r="G1269" s="406" t="s">
        <v>230</v>
      </c>
      <c r="H1269" s="406" t="s">
        <v>162</v>
      </c>
      <c r="I1269" s="406" t="s">
        <v>246</v>
      </c>
      <c r="J1269" s="406" t="s">
        <v>307</v>
      </c>
      <c r="K1269" s="406"/>
      <c r="L1269" s="406"/>
      <c r="M1269" s="406"/>
      <c r="N1269" s="406"/>
      <c r="O1269" s="406">
        <v>0</v>
      </c>
      <c r="P1269" s="406">
        <v>0</v>
      </c>
      <c r="Q1269" s="463">
        <v>11</v>
      </c>
      <c r="R1269" s="464" t="s">
        <v>162</v>
      </c>
      <c r="S1269" s="464" t="s">
        <v>137</v>
      </c>
      <c r="T1269" s="464">
        <v>0</v>
      </c>
      <c r="U1269" s="464">
        <v>0</v>
      </c>
      <c r="V1269" s="464" t="s">
        <v>163</v>
      </c>
    </row>
    <row r="1270" spans="1:22" x14ac:dyDescent="0.2">
      <c r="A1270" s="406" t="s">
        <v>258</v>
      </c>
      <c r="B1270" s="406" t="s">
        <v>259</v>
      </c>
      <c r="C1270" s="406" t="s">
        <v>123</v>
      </c>
      <c r="D1270" s="406" t="s">
        <v>303</v>
      </c>
      <c r="E1270" s="406" t="s">
        <v>392</v>
      </c>
      <c r="F1270" s="406">
        <v>11</v>
      </c>
      <c r="G1270" s="406" t="s">
        <v>230</v>
      </c>
      <c r="H1270" s="406" t="s">
        <v>162</v>
      </c>
      <c r="I1270" s="406" t="s">
        <v>246</v>
      </c>
      <c r="J1270" s="406" t="s">
        <v>314</v>
      </c>
      <c r="K1270" s="406"/>
      <c r="L1270" s="406"/>
      <c r="M1270" s="406"/>
      <c r="N1270" s="406"/>
      <c r="O1270" s="406">
        <v>0</v>
      </c>
      <c r="P1270" s="406">
        <v>0.3</v>
      </c>
      <c r="Q1270" s="463">
        <v>11</v>
      </c>
      <c r="R1270" s="464" t="s">
        <v>162</v>
      </c>
      <c r="S1270" s="464" t="s">
        <v>138</v>
      </c>
      <c r="T1270" s="464">
        <v>0</v>
      </c>
      <c r="U1270" s="464">
        <v>0.3</v>
      </c>
      <c r="V1270" s="464" t="s">
        <v>163</v>
      </c>
    </row>
    <row r="1271" spans="1:22" x14ac:dyDescent="0.2">
      <c r="A1271" s="406" t="s">
        <v>258</v>
      </c>
      <c r="B1271" s="406" t="s">
        <v>259</v>
      </c>
      <c r="C1271" s="406" t="s">
        <v>123</v>
      </c>
      <c r="D1271" s="406" t="s">
        <v>303</v>
      </c>
      <c r="E1271" s="406" t="s">
        <v>392</v>
      </c>
      <c r="F1271" s="406">
        <v>11</v>
      </c>
      <c r="G1271" s="406" t="s">
        <v>230</v>
      </c>
      <c r="H1271" s="406" t="s">
        <v>162</v>
      </c>
      <c r="I1271" s="406" t="s">
        <v>246</v>
      </c>
      <c r="J1271" s="406" t="s">
        <v>307</v>
      </c>
      <c r="K1271" s="406"/>
      <c r="L1271" s="406"/>
      <c r="M1271" s="406"/>
      <c r="N1271" s="406"/>
      <c r="O1271" s="406">
        <v>0</v>
      </c>
      <c r="P1271" s="406">
        <v>0</v>
      </c>
      <c r="Q1271" s="463">
        <v>11</v>
      </c>
      <c r="R1271" s="464" t="s">
        <v>162</v>
      </c>
      <c r="S1271" s="464" t="s">
        <v>139</v>
      </c>
      <c r="T1271" s="464">
        <v>0</v>
      </c>
      <c r="U1271" s="464">
        <v>0</v>
      </c>
      <c r="V1271" s="464" t="s">
        <v>163</v>
      </c>
    </row>
    <row r="1272" spans="1:22" x14ac:dyDescent="0.2">
      <c r="A1272" s="406" t="s">
        <v>258</v>
      </c>
      <c r="B1272" s="406" t="s">
        <v>259</v>
      </c>
      <c r="C1272" s="406" t="s">
        <v>123</v>
      </c>
      <c r="D1272" s="406" t="s">
        <v>304</v>
      </c>
      <c r="E1272" s="406" t="s">
        <v>392</v>
      </c>
      <c r="F1272" s="406">
        <v>11</v>
      </c>
      <c r="G1272" s="406" t="s">
        <v>230</v>
      </c>
      <c r="H1272" s="406" t="s">
        <v>162</v>
      </c>
      <c r="I1272" s="406" t="s">
        <v>246</v>
      </c>
      <c r="J1272" s="406" t="s">
        <v>314</v>
      </c>
      <c r="K1272" s="406"/>
      <c r="L1272" s="406"/>
      <c r="M1272" s="406"/>
      <c r="N1272" s="406"/>
      <c r="O1272" s="406">
        <v>0</v>
      </c>
      <c r="P1272" s="406">
        <v>0.3</v>
      </c>
      <c r="Q1272" s="463">
        <v>11</v>
      </c>
      <c r="R1272" s="464" t="s">
        <v>162</v>
      </c>
      <c r="S1272" s="464" t="s">
        <v>140</v>
      </c>
      <c r="T1272" s="464">
        <v>0</v>
      </c>
      <c r="U1272" s="464">
        <v>0.3</v>
      </c>
      <c r="V1272" s="464" t="s">
        <v>163</v>
      </c>
    </row>
    <row r="1273" spans="1:22" x14ac:dyDescent="0.2">
      <c r="A1273" s="406" t="s">
        <v>258</v>
      </c>
      <c r="B1273" s="406" t="s">
        <v>259</v>
      </c>
      <c r="C1273" s="406" t="s">
        <v>123</v>
      </c>
      <c r="D1273" s="406" t="s">
        <v>304</v>
      </c>
      <c r="E1273" s="406" t="s">
        <v>392</v>
      </c>
      <c r="F1273" s="406">
        <v>11</v>
      </c>
      <c r="G1273" s="406" t="s">
        <v>230</v>
      </c>
      <c r="H1273" s="406" t="s">
        <v>162</v>
      </c>
      <c r="I1273" s="406" t="s">
        <v>246</v>
      </c>
      <c r="J1273" s="406" t="s">
        <v>307</v>
      </c>
      <c r="K1273" s="406"/>
      <c r="L1273" s="406"/>
      <c r="M1273" s="406"/>
      <c r="N1273" s="406"/>
      <c r="O1273" s="406">
        <v>0</v>
      </c>
      <c r="P1273" s="406">
        <v>0</v>
      </c>
      <c r="Q1273" s="463">
        <v>11</v>
      </c>
      <c r="R1273" s="464" t="s">
        <v>162</v>
      </c>
      <c r="S1273" s="464" t="s">
        <v>141</v>
      </c>
      <c r="T1273" s="464">
        <v>0</v>
      </c>
      <c r="U1273" s="464">
        <v>0</v>
      </c>
      <c r="V1273" s="464" t="s">
        <v>163</v>
      </c>
    </row>
    <row r="1274" spans="1:22" x14ac:dyDescent="0.2">
      <c r="A1274" s="406" t="s">
        <v>258</v>
      </c>
      <c r="B1274" s="406" t="s">
        <v>259</v>
      </c>
      <c r="C1274" s="406" t="s">
        <v>123</v>
      </c>
      <c r="D1274" s="406" t="s">
        <v>73</v>
      </c>
      <c r="E1274" s="406" t="s">
        <v>392</v>
      </c>
      <c r="F1274" s="406">
        <v>12</v>
      </c>
      <c r="G1274" s="406" t="s">
        <v>230</v>
      </c>
      <c r="H1274" s="406" t="s">
        <v>164</v>
      </c>
      <c r="I1274" s="406" t="s">
        <v>246</v>
      </c>
      <c r="J1274" s="406" t="s">
        <v>314</v>
      </c>
      <c r="K1274" s="406"/>
      <c r="L1274" s="406"/>
      <c r="M1274" s="406"/>
      <c r="N1274" s="406"/>
      <c r="O1274" s="406">
        <v>0</v>
      </c>
      <c r="P1274" s="406">
        <v>1.5</v>
      </c>
      <c r="Q1274" s="463">
        <v>12</v>
      </c>
      <c r="R1274" s="464" t="s">
        <v>164</v>
      </c>
      <c r="S1274" s="464" t="s">
        <v>132</v>
      </c>
      <c r="T1274" s="464">
        <v>0</v>
      </c>
      <c r="U1274" s="464">
        <v>1.5</v>
      </c>
      <c r="V1274" s="464" t="s">
        <v>165</v>
      </c>
    </row>
    <row r="1275" spans="1:22" x14ac:dyDescent="0.2">
      <c r="A1275" s="406" t="s">
        <v>258</v>
      </c>
      <c r="B1275" s="406" t="s">
        <v>259</v>
      </c>
      <c r="C1275" s="406" t="s">
        <v>123</v>
      </c>
      <c r="D1275" s="406" t="s">
        <v>73</v>
      </c>
      <c r="E1275" s="406" t="s">
        <v>392</v>
      </c>
      <c r="F1275" s="406">
        <v>12</v>
      </c>
      <c r="G1275" s="406" t="s">
        <v>230</v>
      </c>
      <c r="H1275" s="406" t="s">
        <v>164</v>
      </c>
      <c r="I1275" s="406" t="s">
        <v>246</v>
      </c>
      <c r="J1275" s="406" t="s">
        <v>307</v>
      </c>
      <c r="K1275" s="406"/>
      <c r="L1275" s="406"/>
      <c r="M1275" s="406"/>
      <c r="N1275" s="406"/>
      <c r="O1275" s="406">
        <v>0</v>
      </c>
      <c r="P1275" s="406">
        <v>0</v>
      </c>
      <c r="Q1275" s="463">
        <v>12</v>
      </c>
      <c r="R1275" s="464" t="s">
        <v>164</v>
      </c>
      <c r="S1275" s="464" t="s">
        <v>133</v>
      </c>
      <c r="T1275" s="464">
        <v>0</v>
      </c>
      <c r="U1275" s="464">
        <v>0</v>
      </c>
      <c r="V1275" s="464" t="s">
        <v>165</v>
      </c>
    </row>
    <row r="1276" spans="1:22" x14ac:dyDescent="0.2">
      <c r="A1276" s="406" t="s">
        <v>258</v>
      </c>
      <c r="B1276" s="406" t="s">
        <v>259</v>
      </c>
      <c r="C1276" s="406" t="s">
        <v>123</v>
      </c>
      <c r="D1276" s="406" t="s">
        <v>301</v>
      </c>
      <c r="E1276" s="406" t="s">
        <v>392</v>
      </c>
      <c r="F1276" s="406">
        <v>12</v>
      </c>
      <c r="G1276" s="406" t="s">
        <v>230</v>
      </c>
      <c r="H1276" s="406" t="s">
        <v>164</v>
      </c>
      <c r="I1276" s="406" t="s">
        <v>246</v>
      </c>
      <c r="J1276" s="406" t="s">
        <v>314</v>
      </c>
      <c r="K1276" s="406"/>
      <c r="L1276" s="406"/>
      <c r="M1276" s="406"/>
      <c r="N1276" s="406"/>
      <c r="O1276" s="406">
        <v>0</v>
      </c>
      <c r="P1276" s="406">
        <v>0.7</v>
      </c>
      <c r="Q1276" s="463">
        <v>12</v>
      </c>
      <c r="R1276" s="464" t="s">
        <v>164</v>
      </c>
      <c r="S1276" s="464" t="s">
        <v>134</v>
      </c>
      <c r="T1276" s="464">
        <v>0</v>
      </c>
      <c r="U1276" s="464">
        <v>0.7</v>
      </c>
      <c r="V1276" s="464" t="s">
        <v>165</v>
      </c>
    </row>
    <row r="1277" spans="1:22" x14ac:dyDescent="0.2">
      <c r="A1277" s="406" t="s">
        <v>258</v>
      </c>
      <c r="B1277" s="406" t="s">
        <v>259</v>
      </c>
      <c r="C1277" s="406" t="s">
        <v>123</v>
      </c>
      <c r="D1277" s="406" t="s">
        <v>301</v>
      </c>
      <c r="E1277" s="406" t="s">
        <v>392</v>
      </c>
      <c r="F1277" s="406">
        <v>12</v>
      </c>
      <c r="G1277" s="406" t="s">
        <v>230</v>
      </c>
      <c r="H1277" s="406" t="s">
        <v>164</v>
      </c>
      <c r="I1277" s="406" t="s">
        <v>246</v>
      </c>
      <c r="J1277" s="406" t="s">
        <v>307</v>
      </c>
      <c r="K1277" s="406"/>
      <c r="L1277" s="406"/>
      <c r="M1277" s="406"/>
      <c r="N1277" s="406"/>
      <c r="O1277" s="406">
        <v>0</v>
      </c>
      <c r="P1277" s="406">
        <v>0</v>
      </c>
      <c r="Q1277" s="463">
        <v>12</v>
      </c>
      <c r="R1277" s="464" t="s">
        <v>164</v>
      </c>
      <c r="S1277" s="464" t="s">
        <v>135</v>
      </c>
      <c r="T1277" s="464">
        <v>0</v>
      </c>
      <c r="U1277" s="464">
        <v>0</v>
      </c>
      <c r="V1277" s="464" t="s">
        <v>165</v>
      </c>
    </row>
    <row r="1278" spans="1:22" x14ac:dyDescent="0.2">
      <c r="A1278" s="406" t="s">
        <v>258</v>
      </c>
      <c r="B1278" s="406" t="s">
        <v>259</v>
      </c>
      <c r="C1278" s="406" t="s">
        <v>123</v>
      </c>
      <c r="D1278" s="406" t="s">
        <v>302</v>
      </c>
      <c r="E1278" s="406" t="s">
        <v>392</v>
      </c>
      <c r="F1278" s="406">
        <v>12</v>
      </c>
      <c r="G1278" s="406" t="s">
        <v>230</v>
      </c>
      <c r="H1278" s="406" t="s">
        <v>164</v>
      </c>
      <c r="I1278" s="406" t="s">
        <v>246</v>
      </c>
      <c r="J1278" s="406" t="s">
        <v>314</v>
      </c>
      <c r="K1278" s="406"/>
      <c r="L1278" s="406"/>
      <c r="M1278" s="406"/>
      <c r="N1278" s="406"/>
      <c r="O1278" s="406">
        <v>0</v>
      </c>
      <c r="P1278" s="406">
        <v>0</v>
      </c>
      <c r="Q1278" s="463">
        <v>12</v>
      </c>
      <c r="R1278" s="464" t="s">
        <v>164</v>
      </c>
      <c r="S1278" s="464" t="s">
        <v>136</v>
      </c>
      <c r="T1278" s="464">
        <v>0</v>
      </c>
      <c r="U1278" s="464">
        <v>0</v>
      </c>
      <c r="V1278" s="464" t="s">
        <v>165</v>
      </c>
    </row>
    <row r="1279" spans="1:22" x14ac:dyDescent="0.2">
      <c r="A1279" s="406" t="s">
        <v>258</v>
      </c>
      <c r="B1279" s="406" t="s">
        <v>259</v>
      </c>
      <c r="C1279" s="406" t="s">
        <v>123</v>
      </c>
      <c r="D1279" s="406" t="s">
        <v>302</v>
      </c>
      <c r="E1279" s="406" t="s">
        <v>392</v>
      </c>
      <c r="F1279" s="406">
        <v>12</v>
      </c>
      <c r="G1279" s="406" t="s">
        <v>230</v>
      </c>
      <c r="H1279" s="406" t="s">
        <v>164</v>
      </c>
      <c r="I1279" s="406" t="s">
        <v>246</v>
      </c>
      <c r="J1279" s="406" t="s">
        <v>307</v>
      </c>
      <c r="K1279" s="406"/>
      <c r="L1279" s="406"/>
      <c r="M1279" s="406"/>
      <c r="N1279" s="406"/>
      <c r="O1279" s="406">
        <v>0</v>
      </c>
      <c r="P1279" s="406">
        <v>0</v>
      </c>
      <c r="Q1279" s="463">
        <v>12</v>
      </c>
      <c r="R1279" s="464" t="s">
        <v>164</v>
      </c>
      <c r="S1279" s="464" t="s">
        <v>137</v>
      </c>
      <c r="T1279" s="464">
        <v>0</v>
      </c>
      <c r="U1279" s="464">
        <v>0</v>
      </c>
      <c r="V1279" s="464" t="s">
        <v>165</v>
      </c>
    </row>
    <row r="1280" spans="1:22" x14ac:dyDescent="0.2">
      <c r="A1280" s="406" t="s">
        <v>258</v>
      </c>
      <c r="B1280" s="406" t="s">
        <v>259</v>
      </c>
      <c r="C1280" s="406" t="s">
        <v>123</v>
      </c>
      <c r="D1280" s="406" t="s">
        <v>303</v>
      </c>
      <c r="E1280" s="406" t="s">
        <v>392</v>
      </c>
      <c r="F1280" s="406">
        <v>12</v>
      </c>
      <c r="G1280" s="406" t="s">
        <v>230</v>
      </c>
      <c r="H1280" s="406" t="s">
        <v>164</v>
      </c>
      <c r="I1280" s="406" t="s">
        <v>246</v>
      </c>
      <c r="J1280" s="406" t="s">
        <v>314</v>
      </c>
      <c r="K1280" s="406"/>
      <c r="L1280" s="406"/>
      <c r="M1280" s="406"/>
      <c r="N1280" s="406"/>
      <c r="O1280" s="406">
        <v>0</v>
      </c>
      <c r="P1280" s="406">
        <v>0</v>
      </c>
      <c r="Q1280" s="463">
        <v>12</v>
      </c>
      <c r="R1280" s="464" t="s">
        <v>164</v>
      </c>
      <c r="S1280" s="464" t="s">
        <v>138</v>
      </c>
      <c r="T1280" s="464">
        <v>0</v>
      </c>
      <c r="U1280" s="464">
        <v>0</v>
      </c>
      <c r="V1280" s="464" t="s">
        <v>165</v>
      </c>
    </row>
    <row r="1281" spans="1:22" x14ac:dyDescent="0.2">
      <c r="A1281" s="406" t="s">
        <v>258</v>
      </c>
      <c r="B1281" s="406" t="s">
        <v>259</v>
      </c>
      <c r="C1281" s="406" t="s">
        <v>123</v>
      </c>
      <c r="D1281" s="406" t="s">
        <v>303</v>
      </c>
      <c r="E1281" s="406" t="s">
        <v>392</v>
      </c>
      <c r="F1281" s="406">
        <v>12</v>
      </c>
      <c r="G1281" s="406" t="s">
        <v>230</v>
      </c>
      <c r="H1281" s="406" t="s">
        <v>164</v>
      </c>
      <c r="I1281" s="406" t="s">
        <v>246</v>
      </c>
      <c r="J1281" s="406" t="s">
        <v>307</v>
      </c>
      <c r="K1281" s="406"/>
      <c r="L1281" s="406"/>
      <c r="M1281" s="406"/>
      <c r="N1281" s="406"/>
      <c r="O1281" s="406">
        <v>0</v>
      </c>
      <c r="P1281" s="406">
        <v>0</v>
      </c>
      <c r="Q1281" s="463">
        <v>12</v>
      </c>
      <c r="R1281" s="464" t="s">
        <v>164</v>
      </c>
      <c r="S1281" s="464" t="s">
        <v>139</v>
      </c>
      <c r="T1281" s="464">
        <v>0</v>
      </c>
      <c r="U1281" s="464">
        <v>0</v>
      </c>
      <c r="V1281" s="464" t="s">
        <v>165</v>
      </c>
    </row>
    <row r="1282" spans="1:22" x14ac:dyDescent="0.2">
      <c r="A1282" s="406" t="s">
        <v>258</v>
      </c>
      <c r="B1282" s="406" t="s">
        <v>259</v>
      </c>
      <c r="C1282" s="406" t="s">
        <v>123</v>
      </c>
      <c r="D1282" s="406" t="s">
        <v>304</v>
      </c>
      <c r="E1282" s="406" t="s">
        <v>392</v>
      </c>
      <c r="F1282" s="406">
        <v>12</v>
      </c>
      <c r="G1282" s="406" t="s">
        <v>230</v>
      </c>
      <c r="H1282" s="406" t="s">
        <v>164</v>
      </c>
      <c r="I1282" s="406" t="s">
        <v>246</v>
      </c>
      <c r="J1282" s="406" t="s">
        <v>314</v>
      </c>
      <c r="K1282" s="406"/>
      <c r="L1282" s="406"/>
      <c r="M1282" s="406"/>
      <c r="N1282" s="406"/>
      <c r="O1282" s="406">
        <v>0</v>
      </c>
      <c r="P1282" s="406">
        <v>0</v>
      </c>
      <c r="Q1282" s="463">
        <v>12</v>
      </c>
      <c r="R1282" s="464" t="s">
        <v>164</v>
      </c>
      <c r="S1282" s="464" t="s">
        <v>140</v>
      </c>
      <c r="T1282" s="464">
        <v>0</v>
      </c>
      <c r="U1282" s="464">
        <v>0</v>
      </c>
      <c r="V1282" s="464" t="s">
        <v>165</v>
      </c>
    </row>
    <row r="1283" spans="1:22" x14ac:dyDescent="0.2">
      <c r="A1283" s="406" t="s">
        <v>258</v>
      </c>
      <c r="B1283" s="406" t="s">
        <v>259</v>
      </c>
      <c r="C1283" s="406" t="s">
        <v>123</v>
      </c>
      <c r="D1283" s="406" t="s">
        <v>304</v>
      </c>
      <c r="E1283" s="406" t="s">
        <v>392</v>
      </c>
      <c r="F1283" s="406">
        <v>12</v>
      </c>
      <c r="G1283" s="406" t="s">
        <v>230</v>
      </c>
      <c r="H1283" s="406" t="s">
        <v>164</v>
      </c>
      <c r="I1283" s="406" t="s">
        <v>246</v>
      </c>
      <c r="J1283" s="406" t="s">
        <v>307</v>
      </c>
      <c r="K1283" s="406"/>
      <c r="L1283" s="406"/>
      <c r="M1283" s="406"/>
      <c r="N1283" s="406"/>
      <c r="O1283" s="406">
        <v>0</v>
      </c>
      <c r="P1283" s="406">
        <v>0</v>
      </c>
      <c r="Q1283" s="463">
        <v>12</v>
      </c>
      <c r="R1283" s="464" t="s">
        <v>164</v>
      </c>
      <c r="S1283" s="464" t="s">
        <v>141</v>
      </c>
      <c r="T1283" s="464">
        <v>0</v>
      </c>
      <c r="U1283" s="464">
        <v>0</v>
      </c>
      <c r="V1283" s="464" t="s">
        <v>165</v>
      </c>
    </row>
    <row r="1284" spans="1:22" x14ac:dyDescent="0.2">
      <c r="A1284" s="406" t="s">
        <v>258</v>
      </c>
      <c r="B1284" s="406" t="s">
        <v>259</v>
      </c>
      <c r="C1284" s="406" t="s">
        <v>123</v>
      </c>
      <c r="D1284" s="406" t="s">
        <v>73</v>
      </c>
      <c r="E1284" s="406" t="s">
        <v>392</v>
      </c>
      <c r="F1284" s="406">
        <v>13</v>
      </c>
      <c r="G1284" s="406" t="s">
        <v>230</v>
      </c>
      <c r="H1284" s="406" t="s">
        <v>166</v>
      </c>
      <c r="I1284" s="406" t="s">
        <v>246</v>
      </c>
      <c r="J1284" s="406" t="s">
        <v>314</v>
      </c>
      <c r="K1284" s="406"/>
      <c r="L1284" s="406"/>
      <c r="M1284" s="406"/>
      <c r="N1284" s="406"/>
      <c r="O1284" s="406">
        <v>0</v>
      </c>
      <c r="P1284" s="406">
        <v>0.45</v>
      </c>
      <c r="Q1284" s="463">
        <v>13</v>
      </c>
      <c r="R1284" s="464" t="s">
        <v>166</v>
      </c>
      <c r="S1284" s="464" t="s">
        <v>132</v>
      </c>
      <c r="T1284" s="464">
        <v>0</v>
      </c>
      <c r="U1284" s="464">
        <v>0.45</v>
      </c>
      <c r="V1284" s="464" t="s">
        <v>167</v>
      </c>
    </row>
    <row r="1285" spans="1:22" x14ac:dyDescent="0.2">
      <c r="A1285" s="406" t="s">
        <v>258</v>
      </c>
      <c r="B1285" s="406" t="s">
        <v>259</v>
      </c>
      <c r="C1285" s="406" t="s">
        <v>123</v>
      </c>
      <c r="D1285" s="406" t="s">
        <v>73</v>
      </c>
      <c r="E1285" s="406" t="s">
        <v>392</v>
      </c>
      <c r="F1285" s="406">
        <v>13</v>
      </c>
      <c r="G1285" s="406" t="s">
        <v>230</v>
      </c>
      <c r="H1285" s="406" t="s">
        <v>166</v>
      </c>
      <c r="I1285" s="406" t="s">
        <v>246</v>
      </c>
      <c r="J1285" s="406" t="s">
        <v>307</v>
      </c>
      <c r="K1285" s="406"/>
      <c r="L1285" s="406"/>
      <c r="M1285" s="406"/>
      <c r="N1285" s="406"/>
      <c r="O1285" s="406">
        <v>0</v>
      </c>
      <c r="P1285" s="406">
        <v>0</v>
      </c>
      <c r="Q1285" s="463">
        <v>13</v>
      </c>
      <c r="R1285" s="464" t="s">
        <v>166</v>
      </c>
      <c r="S1285" s="464" t="s">
        <v>133</v>
      </c>
      <c r="T1285" s="464">
        <v>0</v>
      </c>
      <c r="U1285" s="464">
        <v>0</v>
      </c>
      <c r="V1285" s="464" t="s">
        <v>167</v>
      </c>
    </row>
    <row r="1286" spans="1:22" x14ac:dyDescent="0.2">
      <c r="A1286" s="406" t="s">
        <v>258</v>
      </c>
      <c r="B1286" s="406" t="s">
        <v>259</v>
      </c>
      <c r="C1286" s="406" t="s">
        <v>123</v>
      </c>
      <c r="D1286" s="406" t="s">
        <v>301</v>
      </c>
      <c r="E1286" s="406" t="s">
        <v>392</v>
      </c>
      <c r="F1286" s="406">
        <v>13</v>
      </c>
      <c r="G1286" s="406" t="s">
        <v>230</v>
      </c>
      <c r="H1286" s="406" t="s">
        <v>166</v>
      </c>
      <c r="I1286" s="406" t="s">
        <v>246</v>
      </c>
      <c r="J1286" s="406" t="s">
        <v>314</v>
      </c>
      <c r="K1286" s="406"/>
      <c r="L1286" s="406"/>
      <c r="M1286" s="406"/>
      <c r="N1286" s="406"/>
      <c r="O1286" s="406">
        <v>0</v>
      </c>
      <c r="P1286" s="406">
        <v>0</v>
      </c>
      <c r="Q1286" s="463">
        <v>13</v>
      </c>
      <c r="R1286" s="464" t="s">
        <v>166</v>
      </c>
      <c r="S1286" s="464" t="s">
        <v>134</v>
      </c>
      <c r="T1286" s="464">
        <v>0</v>
      </c>
      <c r="U1286" s="464">
        <v>0</v>
      </c>
      <c r="V1286" s="464" t="s">
        <v>167</v>
      </c>
    </row>
    <row r="1287" spans="1:22" x14ac:dyDescent="0.2">
      <c r="A1287" s="406" t="s">
        <v>258</v>
      </c>
      <c r="B1287" s="406" t="s">
        <v>259</v>
      </c>
      <c r="C1287" s="406" t="s">
        <v>123</v>
      </c>
      <c r="D1287" s="406" t="s">
        <v>301</v>
      </c>
      <c r="E1287" s="406" t="s">
        <v>392</v>
      </c>
      <c r="F1287" s="406">
        <v>13</v>
      </c>
      <c r="G1287" s="406" t="s">
        <v>230</v>
      </c>
      <c r="H1287" s="406" t="s">
        <v>166</v>
      </c>
      <c r="I1287" s="406" t="s">
        <v>246</v>
      </c>
      <c r="J1287" s="406" t="s">
        <v>307</v>
      </c>
      <c r="K1287" s="406"/>
      <c r="L1287" s="406"/>
      <c r="M1287" s="406"/>
      <c r="N1287" s="406"/>
      <c r="O1287" s="406">
        <v>0</v>
      </c>
      <c r="P1287" s="406">
        <v>0</v>
      </c>
      <c r="Q1287" s="463">
        <v>13</v>
      </c>
      <c r="R1287" s="464" t="s">
        <v>166</v>
      </c>
      <c r="S1287" s="464" t="s">
        <v>135</v>
      </c>
      <c r="T1287" s="464">
        <v>0</v>
      </c>
      <c r="U1287" s="464">
        <v>0</v>
      </c>
      <c r="V1287" s="464" t="s">
        <v>167</v>
      </c>
    </row>
    <row r="1288" spans="1:22" x14ac:dyDescent="0.2">
      <c r="A1288" s="406" t="s">
        <v>258</v>
      </c>
      <c r="B1288" s="406" t="s">
        <v>259</v>
      </c>
      <c r="C1288" s="406" t="s">
        <v>123</v>
      </c>
      <c r="D1288" s="406" t="s">
        <v>302</v>
      </c>
      <c r="E1288" s="406" t="s">
        <v>392</v>
      </c>
      <c r="F1288" s="406">
        <v>13</v>
      </c>
      <c r="G1288" s="406" t="s">
        <v>230</v>
      </c>
      <c r="H1288" s="406" t="s">
        <v>166</v>
      </c>
      <c r="I1288" s="406" t="s">
        <v>246</v>
      </c>
      <c r="J1288" s="406" t="s">
        <v>314</v>
      </c>
      <c r="K1288" s="406"/>
      <c r="L1288" s="406"/>
      <c r="M1288" s="406"/>
      <c r="N1288" s="406"/>
      <c r="O1288" s="406">
        <v>0</v>
      </c>
      <c r="P1288" s="406">
        <v>0</v>
      </c>
      <c r="Q1288" s="463">
        <v>13</v>
      </c>
      <c r="R1288" s="464" t="s">
        <v>166</v>
      </c>
      <c r="S1288" s="464" t="s">
        <v>136</v>
      </c>
      <c r="T1288" s="464">
        <v>0</v>
      </c>
      <c r="U1288" s="464">
        <v>0</v>
      </c>
      <c r="V1288" s="464" t="s">
        <v>167</v>
      </c>
    </row>
    <row r="1289" spans="1:22" x14ac:dyDescent="0.2">
      <c r="A1289" s="406" t="s">
        <v>258</v>
      </c>
      <c r="B1289" s="406" t="s">
        <v>259</v>
      </c>
      <c r="C1289" s="406" t="s">
        <v>123</v>
      </c>
      <c r="D1289" s="406" t="s">
        <v>302</v>
      </c>
      <c r="E1289" s="406" t="s">
        <v>392</v>
      </c>
      <c r="F1289" s="406">
        <v>13</v>
      </c>
      <c r="G1289" s="406" t="s">
        <v>230</v>
      </c>
      <c r="H1289" s="406" t="s">
        <v>166</v>
      </c>
      <c r="I1289" s="406" t="s">
        <v>246</v>
      </c>
      <c r="J1289" s="406" t="s">
        <v>307</v>
      </c>
      <c r="K1289" s="406"/>
      <c r="L1289" s="406"/>
      <c r="M1289" s="406"/>
      <c r="N1289" s="406"/>
      <c r="O1289" s="406">
        <v>0</v>
      </c>
      <c r="P1289" s="406">
        <v>0</v>
      </c>
      <c r="Q1289" s="463">
        <v>13</v>
      </c>
      <c r="R1289" s="464" t="s">
        <v>166</v>
      </c>
      <c r="S1289" s="464" t="s">
        <v>137</v>
      </c>
      <c r="T1289" s="464">
        <v>0</v>
      </c>
      <c r="U1289" s="464">
        <v>0</v>
      </c>
      <c r="V1289" s="464" t="s">
        <v>167</v>
      </c>
    </row>
    <row r="1290" spans="1:22" x14ac:dyDescent="0.2">
      <c r="A1290" s="406" t="s">
        <v>258</v>
      </c>
      <c r="B1290" s="406" t="s">
        <v>259</v>
      </c>
      <c r="C1290" s="406" t="s">
        <v>123</v>
      </c>
      <c r="D1290" s="406" t="s">
        <v>303</v>
      </c>
      <c r="E1290" s="406" t="s">
        <v>392</v>
      </c>
      <c r="F1290" s="406">
        <v>13</v>
      </c>
      <c r="G1290" s="406" t="s">
        <v>230</v>
      </c>
      <c r="H1290" s="406" t="s">
        <v>166</v>
      </c>
      <c r="I1290" s="406" t="s">
        <v>246</v>
      </c>
      <c r="J1290" s="406" t="s">
        <v>314</v>
      </c>
      <c r="K1290" s="406"/>
      <c r="L1290" s="406"/>
      <c r="M1290" s="406"/>
      <c r="N1290" s="406"/>
      <c r="O1290" s="406">
        <v>0</v>
      </c>
      <c r="P1290" s="406">
        <v>0</v>
      </c>
      <c r="Q1290" s="463">
        <v>13</v>
      </c>
      <c r="R1290" s="464" t="s">
        <v>166</v>
      </c>
      <c r="S1290" s="464" t="s">
        <v>138</v>
      </c>
      <c r="T1290" s="464">
        <v>0</v>
      </c>
      <c r="U1290" s="464">
        <v>0</v>
      </c>
      <c r="V1290" s="464" t="s">
        <v>167</v>
      </c>
    </row>
    <row r="1291" spans="1:22" x14ac:dyDescent="0.2">
      <c r="A1291" s="406" t="s">
        <v>258</v>
      </c>
      <c r="B1291" s="406" t="s">
        <v>259</v>
      </c>
      <c r="C1291" s="406" t="s">
        <v>123</v>
      </c>
      <c r="D1291" s="406" t="s">
        <v>303</v>
      </c>
      <c r="E1291" s="406" t="s">
        <v>392</v>
      </c>
      <c r="F1291" s="406">
        <v>13</v>
      </c>
      <c r="G1291" s="406" t="s">
        <v>230</v>
      </c>
      <c r="H1291" s="406" t="s">
        <v>166</v>
      </c>
      <c r="I1291" s="406" t="s">
        <v>246</v>
      </c>
      <c r="J1291" s="406" t="s">
        <v>307</v>
      </c>
      <c r="K1291" s="406"/>
      <c r="L1291" s="406"/>
      <c r="M1291" s="406"/>
      <c r="N1291" s="406"/>
      <c r="O1291" s="406">
        <v>0</v>
      </c>
      <c r="P1291" s="406">
        <v>0</v>
      </c>
      <c r="Q1291" s="463">
        <v>13</v>
      </c>
      <c r="R1291" s="464" t="s">
        <v>166</v>
      </c>
      <c r="S1291" s="464" t="s">
        <v>139</v>
      </c>
      <c r="T1291" s="464">
        <v>0</v>
      </c>
      <c r="U1291" s="464">
        <v>0</v>
      </c>
      <c r="V1291" s="464" t="s">
        <v>167</v>
      </c>
    </row>
    <row r="1292" spans="1:22" x14ac:dyDescent="0.2">
      <c r="A1292" s="406" t="s">
        <v>258</v>
      </c>
      <c r="B1292" s="406" t="s">
        <v>259</v>
      </c>
      <c r="C1292" s="406" t="s">
        <v>123</v>
      </c>
      <c r="D1292" s="406" t="s">
        <v>304</v>
      </c>
      <c r="E1292" s="406" t="s">
        <v>392</v>
      </c>
      <c r="F1292" s="406">
        <v>13</v>
      </c>
      <c r="G1292" s="406" t="s">
        <v>230</v>
      </c>
      <c r="H1292" s="406" t="s">
        <v>166</v>
      </c>
      <c r="I1292" s="406" t="s">
        <v>246</v>
      </c>
      <c r="J1292" s="406" t="s">
        <v>314</v>
      </c>
      <c r="K1292" s="406"/>
      <c r="L1292" s="406"/>
      <c r="M1292" s="406"/>
      <c r="N1292" s="406"/>
      <c r="O1292" s="406">
        <v>0</v>
      </c>
      <c r="P1292" s="406">
        <v>0</v>
      </c>
      <c r="Q1292" s="463">
        <v>13</v>
      </c>
      <c r="R1292" s="464" t="s">
        <v>166</v>
      </c>
      <c r="S1292" s="464" t="s">
        <v>140</v>
      </c>
      <c r="T1292" s="464">
        <v>0</v>
      </c>
      <c r="U1292" s="464">
        <v>0</v>
      </c>
      <c r="V1292" s="464" t="s">
        <v>167</v>
      </c>
    </row>
    <row r="1293" spans="1:22" x14ac:dyDescent="0.2">
      <c r="A1293" s="406" t="s">
        <v>258</v>
      </c>
      <c r="B1293" s="406" t="s">
        <v>259</v>
      </c>
      <c r="C1293" s="406" t="s">
        <v>123</v>
      </c>
      <c r="D1293" s="406" t="s">
        <v>304</v>
      </c>
      <c r="E1293" s="406" t="s">
        <v>392</v>
      </c>
      <c r="F1293" s="406">
        <v>13</v>
      </c>
      <c r="G1293" s="406" t="s">
        <v>230</v>
      </c>
      <c r="H1293" s="406" t="s">
        <v>166</v>
      </c>
      <c r="I1293" s="406" t="s">
        <v>246</v>
      </c>
      <c r="J1293" s="406" t="s">
        <v>307</v>
      </c>
      <c r="K1293" s="406"/>
      <c r="L1293" s="406"/>
      <c r="M1293" s="406"/>
      <c r="N1293" s="406"/>
      <c r="O1293" s="406">
        <v>0</v>
      </c>
      <c r="P1293" s="406">
        <v>0</v>
      </c>
      <c r="Q1293" s="463">
        <v>13</v>
      </c>
      <c r="R1293" s="464" t="s">
        <v>166</v>
      </c>
      <c r="S1293" s="464" t="s">
        <v>141</v>
      </c>
      <c r="T1293" s="464">
        <v>0</v>
      </c>
      <c r="U1293" s="464">
        <v>0</v>
      </c>
      <c r="V1293" s="464" t="s">
        <v>167</v>
      </c>
    </row>
    <row r="1294" spans="1:22" x14ac:dyDescent="0.2">
      <c r="A1294" s="406" t="s">
        <v>258</v>
      </c>
      <c r="B1294" s="406" t="s">
        <v>259</v>
      </c>
      <c r="C1294" s="406" t="s">
        <v>123</v>
      </c>
      <c r="D1294" s="406" t="s">
        <v>73</v>
      </c>
      <c r="E1294" s="406" t="s">
        <v>392</v>
      </c>
      <c r="F1294" s="406">
        <v>14</v>
      </c>
      <c r="G1294" s="406" t="s">
        <v>230</v>
      </c>
      <c r="H1294" s="406" t="s">
        <v>168</v>
      </c>
      <c r="I1294" s="406" t="s">
        <v>246</v>
      </c>
      <c r="J1294" s="406" t="s">
        <v>314</v>
      </c>
      <c r="K1294" s="406"/>
      <c r="L1294" s="406"/>
      <c r="M1294" s="406"/>
      <c r="N1294" s="406"/>
      <c r="O1294" s="406">
        <v>0</v>
      </c>
      <c r="P1294" s="406">
        <v>0.7</v>
      </c>
      <c r="Q1294" s="463">
        <v>14</v>
      </c>
      <c r="R1294" s="464" t="s">
        <v>168</v>
      </c>
      <c r="S1294" s="464" t="s">
        <v>132</v>
      </c>
      <c r="T1294" s="464">
        <v>0</v>
      </c>
      <c r="U1294" s="464">
        <v>0.7</v>
      </c>
      <c r="V1294" s="464" t="s">
        <v>169</v>
      </c>
    </row>
    <row r="1295" spans="1:22" x14ac:dyDescent="0.2">
      <c r="A1295" s="406" t="s">
        <v>258</v>
      </c>
      <c r="B1295" s="406" t="s">
        <v>259</v>
      </c>
      <c r="C1295" s="406" t="s">
        <v>123</v>
      </c>
      <c r="D1295" s="406" t="s">
        <v>73</v>
      </c>
      <c r="E1295" s="406" t="s">
        <v>392</v>
      </c>
      <c r="F1295" s="406">
        <v>14</v>
      </c>
      <c r="G1295" s="406" t="s">
        <v>230</v>
      </c>
      <c r="H1295" s="406" t="s">
        <v>168</v>
      </c>
      <c r="I1295" s="406" t="s">
        <v>246</v>
      </c>
      <c r="J1295" s="406" t="s">
        <v>307</v>
      </c>
      <c r="K1295" s="406"/>
      <c r="L1295" s="406"/>
      <c r="M1295" s="406"/>
      <c r="N1295" s="406"/>
      <c r="O1295" s="406">
        <v>0</v>
      </c>
      <c r="P1295" s="406">
        <v>0</v>
      </c>
      <c r="Q1295" s="463">
        <v>14</v>
      </c>
      <c r="R1295" s="464" t="s">
        <v>168</v>
      </c>
      <c r="S1295" s="464" t="s">
        <v>133</v>
      </c>
      <c r="T1295" s="464">
        <v>0</v>
      </c>
      <c r="U1295" s="464">
        <v>0</v>
      </c>
      <c r="V1295" s="464" t="s">
        <v>169</v>
      </c>
    </row>
    <row r="1296" spans="1:22" x14ac:dyDescent="0.2">
      <c r="A1296" s="406" t="s">
        <v>258</v>
      </c>
      <c r="B1296" s="406" t="s">
        <v>259</v>
      </c>
      <c r="C1296" s="406" t="s">
        <v>123</v>
      </c>
      <c r="D1296" s="406" t="s">
        <v>301</v>
      </c>
      <c r="E1296" s="406" t="s">
        <v>392</v>
      </c>
      <c r="F1296" s="406">
        <v>14</v>
      </c>
      <c r="G1296" s="406" t="s">
        <v>230</v>
      </c>
      <c r="H1296" s="406" t="s">
        <v>168</v>
      </c>
      <c r="I1296" s="406" t="s">
        <v>246</v>
      </c>
      <c r="J1296" s="406" t="s">
        <v>314</v>
      </c>
      <c r="K1296" s="406"/>
      <c r="L1296" s="406"/>
      <c r="M1296" s="406"/>
      <c r="N1296" s="406"/>
      <c r="O1296" s="406">
        <v>0</v>
      </c>
      <c r="P1296" s="406">
        <v>0.2</v>
      </c>
      <c r="Q1296" s="463">
        <v>14</v>
      </c>
      <c r="R1296" s="464" t="s">
        <v>168</v>
      </c>
      <c r="S1296" s="464" t="s">
        <v>134</v>
      </c>
      <c r="T1296" s="464">
        <v>0</v>
      </c>
      <c r="U1296" s="464">
        <v>0.2</v>
      </c>
      <c r="V1296" s="464" t="s">
        <v>169</v>
      </c>
    </row>
    <row r="1297" spans="1:22" x14ac:dyDescent="0.2">
      <c r="A1297" s="406" t="s">
        <v>258</v>
      </c>
      <c r="B1297" s="406" t="s">
        <v>259</v>
      </c>
      <c r="C1297" s="406" t="s">
        <v>123</v>
      </c>
      <c r="D1297" s="406" t="s">
        <v>301</v>
      </c>
      <c r="E1297" s="406" t="s">
        <v>392</v>
      </c>
      <c r="F1297" s="406">
        <v>14</v>
      </c>
      <c r="G1297" s="406" t="s">
        <v>230</v>
      </c>
      <c r="H1297" s="406" t="s">
        <v>168</v>
      </c>
      <c r="I1297" s="406" t="s">
        <v>246</v>
      </c>
      <c r="J1297" s="406" t="s">
        <v>307</v>
      </c>
      <c r="K1297" s="406"/>
      <c r="L1297" s="406"/>
      <c r="M1297" s="406"/>
      <c r="N1297" s="406"/>
      <c r="O1297" s="406">
        <v>0</v>
      </c>
      <c r="P1297" s="406">
        <v>0</v>
      </c>
      <c r="Q1297" s="463">
        <v>14</v>
      </c>
      <c r="R1297" s="464" t="s">
        <v>168</v>
      </c>
      <c r="S1297" s="464" t="s">
        <v>135</v>
      </c>
      <c r="T1297" s="464">
        <v>0</v>
      </c>
      <c r="U1297" s="464">
        <v>0</v>
      </c>
      <c r="V1297" s="464" t="s">
        <v>169</v>
      </c>
    </row>
    <row r="1298" spans="1:22" x14ac:dyDescent="0.2">
      <c r="A1298" s="406" t="s">
        <v>258</v>
      </c>
      <c r="B1298" s="406" t="s">
        <v>259</v>
      </c>
      <c r="C1298" s="406" t="s">
        <v>123</v>
      </c>
      <c r="D1298" s="406" t="s">
        <v>302</v>
      </c>
      <c r="E1298" s="406" t="s">
        <v>392</v>
      </c>
      <c r="F1298" s="406">
        <v>14</v>
      </c>
      <c r="G1298" s="406" t="s">
        <v>230</v>
      </c>
      <c r="H1298" s="406" t="s">
        <v>168</v>
      </c>
      <c r="I1298" s="406" t="s">
        <v>246</v>
      </c>
      <c r="J1298" s="406" t="s">
        <v>314</v>
      </c>
      <c r="K1298" s="406"/>
      <c r="L1298" s="406"/>
      <c r="M1298" s="406"/>
      <c r="N1298" s="406"/>
      <c r="O1298" s="406">
        <v>0</v>
      </c>
      <c r="P1298" s="406">
        <v>0.2</v>
      </c>
      <c r="Q1298" s="463">
        <v>14</v>
      </c>
      <c r="R1298" s="464" t="s">
        <v>168</v>
      </c>
      <c r="S1298" s="464" t="s">
        <v>136</v>
      </c>
      <c r="T1298" s="464">
        <v>0</v>
      </c>
      <c r="U1298" s="464">
        <v>0.2</v>
      </c>
      <c r="V1298" s="464" t="s">
        <v>169</v>
      </c>
    </row>
    <row r="1299" spans="1:22" x14ac:dyDescent="0.2">
      <c r="A1299" s="406" t="s">
        <v>258</v>
      </c>
      <c r="B1299" s="406" t="s">
        <v>259</v>
      </c>
      <c r="C1299" s="406" t="s">
        <v>123</v>
      </c>
      <c r="D1299" s="406" t="s">
        <v>302</v>
      </c>
      <c r="E1299" s="406" t="s">
        <v>392</v>
      </c>
      <c r="F1299" s="406">
        <v>14</v>
      </c>
      <c r="G1299" s="406" t="s">
        <v>230</v>
      </c>
      <c r="H1299" s="406" t="s">
        <v>168</v>
      </c>
      <c r="I1299" s="406" t="s">
        <v>246</v>
      </c>
      <c r="J1299" s="406" t="s">
        <v>307</v>
      </c>
      <c r="K1299" s="406"/>
      <c r="L1299" s="406"/>
      <c r="M1299" s="406"/>
      <c r="N1299" s="406"/>
      <c r="O1299" s="406">
        <v>0</v>
      </c>
      <c r="P1299" s="406">
        <v>0</v>
      </c>
      <c r="Q1299" s="463">
        <v>14</v>
      </c>
      <c r="R1299" s="464" t="s">
        <v>168</v>
      </c>
      <c r="S1299" s="464" t="s">
        <v>137</v>
      </c>
      <c r="T1299" s="464">
        <v>0</v>
      </c>
      <c r="U1299" s="464">
        <v>0</v>
      </c>
      <c r="V1299" s="464" t="s">
        <v>169</v>
      </c>
    </row>
    <row r="1300" spans="1:22" x14ac:dyDescent="0.2">
      <c r="A1300" s="406" t="s">
        <v>258</v>
      </c>
      <c r="B1300" s="406" t="s">
        <v>259</v>
      </c>
      <c r="C1300" s="406" t="s">
        <v>123</v>
      </c>
      <c r="D1300" s="406" t="s">
        <v>303</v>
      </c>
      <c r="E1300" s="406" t="s">
        <v>392</v>
      </c>
      <c r="F1300" s="406">
        <v>14</v>
      </c>
      <c r="G1300" s="406" t="s">
        <v>230</v>
      </c>
      <c r="H1300" s="406" t="s">
        <v>168</v>
      </c>
      <c r="I1300" s="406" t="s">
        <v>246</v>
      </c>
      <c r="J1300" s="406" t="s">
        <v>314</v>
      </c>
      <c r="K1300" s="406"/>
      <c r="L1300" s="406"/>
      <c r="M1300" s="406"/>
      <c r="N1300" s="406"/>
      <c r="O1300" s="406">
        <v>0</v>
      </c>
      <c r="P1300" s="406">
        <v>0.2</v>
      </c>
      <c r="Q1300" s="463">
        <v>14</v>
      </c>
      <c r="R1300" s="464" t="s">
        <v>168</v>
      </c>
      <c r="S1300" s="464" t="s">
        <v>138</v>
      </c>
      <c r="T1300" s="464">
        <v>0</v>
      </c>
      <c r="U1300" s="464">
        <v>0.2</v>
      </c>
      <c r="V1300" s="464" t="s">
        <v>169</v>
      </c>
    </row>
    <row r="1301" spans="1:22" x14ac:dyDescent="0.2">
      <c r="A1301" s="406" t="s">
        <v>258</v>
      </c>
      <c r="B1301" s="406" t="s">
        <v>259</v>
      </c>
      <c r="C1301" s="406" t="s">
        <v>123</v>
      </c>
      <c r="D1301" s="406" t="s">
        <v>303</v>
      </c>
      <c r="E1301" s="406" t="s">
        <v>392</v>
      </c>
      <c r="F1301" s="406">
        <v>14</v>
      </c>
      <c r="G1301" s="406" t="s">
        <v>230</v>
      </c>
      <c r="H1301" s="406" t="s">
        <v>168</v>
      </c>
      <c r="I1301" s="406" t="s">
        <v>246</v>
      </c>
      <c r="J1301" s="406" t="s">
        <v>307</v>
      </c>
      <c r="K1301" s="406"/>
      <c r="L1301" s="406"/>
      <c r="M1301" s="406"/>
      <c r="N1301" s="406"/>
      <c r="O1301" s="406">
        <v>0</v>
      </c>
      <c r="P1301" s="406">
        <v>0</v>
      </c>
      <c r="Q1301" s="463">
        <v>14</v>
      </c>
      <c r="R1301" s="464" t="s">
        <v>168</v>
      </c>
      <c r="S1301" s="464" t="s">
        <v>139</v>
      </c>
      <c r="T1301" s="464">
        <v>0</v>
      </c>
      <c r="U1301" s="464">
        <v>0</v>
      </c>
      <c r="V1301" s="464" t="s">
        <v>169</v>
      </c>
    </row>
    <row r="1302" spans="1:22" x14ac:dyDescent="0.2">
      <c r="A1302" s="406" t="s">
        <v>258</v>
      </c>
      <c r="B1302" s="406" t="s">
        <v>259</v>
      </c>
      <c r="C1302" s="406" t="s">
        <v>123</v>
      </c>
      <c r="D1302" s="406" t="s">
        <v>304</v>
      </c>
      <c r="E1302" s="406" t="s">
        <v>392</v>
      </c>
      <c r="F1302" s="406">
        <v>14</v>
      </c>
      <c r="G1302" s="406" t="s">
        <v>230</v>
      </c>
      <c r="H1302" s="406" t="s">
        <v>168</v>
      </c>
      <c r="I1302" s="406" t="s">
        <v>246</v>
      </c>
      <c r="J1302" s="406" t="s">
        <v>314</v>
      </c>
      <c r="K1302" s="406"/>
      <c r="L1302" s="406"/>
      <c r="M1302" s="406"/>
      <c r="N1302" s="406"/>
      <c r="O1302" s="406">
        <v>0</v>
      </c>
      <c r="P1302" s="406">
        <v>0.2</v>
      </c>
      <c r="Q1302" s="463">
        <v>14</v>
      </c>
      <c r="R1302" s="464" t="s">
        <v>168</v>
      </c>
      <c r="S1302" s="464" t="s">
        <v>140</v>
      </c>
      <c r="T1302" s="464">
        <v>0</v>
      </c>
      <c r="U1302" s="464">
        <v>0.2</v>
      </c>
      <c r="V1302" s="464" t="s">
        <v>169</v>
      </c>
    </row>
    <row r="1303" spans="1:22" x14ac:dyDescent="0.2">
      <c r="A1303" s="406" t="s">
        <v>258</v>
      </c>
      <c r="B1303" s="406" t="s">
        <v>259</v>
      </c>
      <c r="C1303" s="406" t="s">
        <v>123</v>
      </c>
      <c r="D1303" s="406" t="s">
        <v>304</v>
      </c>
      <c r="E1303" s="406" t="s">
        <v>392</v>
      </c>
      <c r="F1303" s="406">
        <v>14</v>
      </c>
      <c r="G1303" s="406" t="s">
        <v>230</v>
      </c>
      <c r="H1303" s="406" t="s">
        <v>168</v>
      </c>
      <c r="I1303" s="406" t="s">
        <v>246</v>
      </c>
      <c r="J1303" s="406" t="s">
        <v>307</v>
      </c>
      <c r="K1303" s="406"/>
      <c r="L1303" s="406"/>
      <c r="M1303" s="406"/>
      <c r="N1303" s="406"/>
      <c r="O1303" s="406">
        <v>0</v>
      </c>
      <c r="P1303" s="406">
        <v>0</v>
      </c>
      <c r="Q1303" s="463">
        <v>14</v>
      </c>
      <c r="R1303" s="464" t="s">
        <v>168</v>
      </c>
      <c r="S1303" s="464" t="s">
        <v>141</v>
      </c>
      <c r="T1303" s="464">
        <v>0</v>
      </c>
      <c r="U1303" s="464">
        <v>0</v>
      </c>
      <c r="V1303" s="464" t="s">
        <v>169</v>
      </c>
    </row>
    <row r="1304" spans="1:22" x14ac:dyDescent="0.2">
      <c r="A1304" s="406" t="s">
        <v>258</v>
      </c>
      <c r="B1304" s="406" t="s">
        <v>259</v>
      </c>
      <c r="C1304" s="406" t="s">
        <v>123</v>
      </c>
      <c r="D1304" s="406" t="s">
        <v>73</v>
      </c>
      <c r="E1304" s="406" t="s">
        <v>392</v>
      </c>
      <c r="F1304" s="406">
        <v>15</v>
      </c>
      <c r="G1304" s="406" t="s">
        <v>230</v>
      </c>
      <c r="H1304" s="406" t="s">
        <v>170</v>
      </c>
      <c r="I1304" s="406" t="s">
        <v>246</v>
      </c>
      <c r="J1304" s="406" t="s">
        <v>314</v>
      </c>
      <c r="K1304" s="406"/>
      <c r="L1304" s="406"/>
      <c r="M1304" s="406"/>
      <c r="N1304" s="406"/>
      <c r="O1304" s="406">
        <v>0</v>
      </c>
      <c r="P1304" s="406">
        <v>1</v>
      </c>
      <c r="Q1304" s="463">
        <v>15</v>
      </c>
      <c r="R1304" s="464" t="s">
        <v>170</v>
      </c>
      <c r="S1304" s="464" t="s">
        <v>132</v>
      </c>
      <c r="T1304" s="464">
        <v>0</v>
      </c>
      <c r="U1304" s="464">
        <v>1</v>
      </c>
      <c r="V1304" s="464" t="s">
        <v>171</v>
      </c>
    </row>
    <row r="1305" spans="1:22" x14ac:dyDescent="0.2">
      <c r="A1305" s="406" t="s">
        <v>258</v>
      </c>
      <c r="B1305" s="406" t="s">
        <v>259</v>
      </c>
      <c r="C1305" s="406" t="s">
        <v>123</v>
      </c>
      <c r="D1305" s="406" t="s">
        <v>73</v>
      </c>
      <c r="E1305" s="406" t="s">
        <v>392</v>
      </c>
      <c r="F1305" s="406">
        <v>15</v>
      </c>
      <c r="G1305" s="406" t="s">
        <v>230</v>
      </c>
      <c r="H1305" s="406" t="s">
        <v>170</v>
      </c>
      <c r="I1305" s="406" t="s">
        <v>246</v>
      </c>
      <c r="J1305" s="406" t="s">
        <v>307</v>
      </c>
      <c r="K1305" s="406"/>
      <c r="L1305" s="406"/>
      <c r="M1305" s="406"/>
      <c r="N1305" s="406"/>
      <c r="O1305" s="406">
        <v>0</v>
      </c>
      <c r="P1305" s="406">
        <v>0</v>
      </c>
      <c r="Q1305" s="463">
        <v>15</v>
      </c>
      <c r="R1305" s="464" t="s">
        <v>170</v>
      </c>
      <c r="S1305" s="464" t="s">
        <v>133</v>
      </c>
      <c r="T1305" s="464">
        <v>0</v>
      </c>
      <c r="U1305" s="464">
        <v>0</v>
      </c>
      <c r="V1305" s="464" t="s">
        <v>171</v>
      </c>
    </row>
    <row r="1306" spans="1:22" x14ac:dyDescent="0.2">
      <c r="A1306" s="406" t="s">
        <v>258</v>
      </c>
      <c r="B1306" s="406" t="s">
        <v>259</v>
      </c>
      <c r="C1306" s="406" t="s">
        <v>123</v>
      </c>
      <c r="D1306" s="406" t="s">
        <v>301</v>
      </c>
      <c r="E1306" s="406" t="s">
        <v>392</v>
      </c>
      <c r="F1306" s="406">
        <v>15</v>
      </c>
      <c r="G1306" s="406" t="s">
        <v>230</v>
      </c>
      <c r="H1306" s="406" t="s">
        <v>170</v>
      </c>
      <c r="I1306" s="406" t="s">
        <v>246</v>
      </c>
      <c r="J1306" s="406" t="s">
        <v>314</v>
      </c>
      <c r="K1306" s="406"/>
      <c r="L1306" s="406"/>
      <c r="M1306" s="406"/>
      <c r="N1306" s="406"/>
      <c r="O1306" s="406">
        <v>0</v>
      </c>
      <c r="P1306" s="406">
        <v>1</v>
      </c>
      <c r="Q1306" s="463">
        <v>15</v>
      </c>
      <c r="R1306" s="464" t="s">
        <v>170</v>
      </c>
      <c r="S1306" s="464" t="s">
        <v>134</v>
      </c>
      <c r="T1306" s="464">
        <v>0</v>
      </c>
      <c r="U1306" s="464">
        <v>1</v>
      </c>
      <c r="V1306" s="464" t="s">
        <v>171</v>
      </c>
    </row>
    <row r="1307" spans="1:22" x14ac:dyDescent="0.2">
      <c r="A1307" s="406" t="s">
        <v>258</v>
      </c>
      <c r="B1307" s="406" t="s">
        <v>259</v>
      </c>
      <c r="C1307" s="406" t="s">
        <v>123</v>
      </c>
      <c r="D1307" s="406" t="s">
        <v>301</v>
      </c>
      <c r="E1307" s="406" t="s">
        <v>392</v>
      </c>
      <c r="F1307" s="406">
        <v>15</v>
      </c>
      <c r="G1307" s="406" t="s">
        <v>230</v>
      </c>
      <c r="H1307" s="406" t="s">
        <v>170</v>
      </c>
      <c r="I1307" s="406" t="s">
        <v>246</v>
      </c>
      <c r="J1307" s="406" t="s">
        <v>307</v>
      </c>
      <c r="K1307" s="406"/>
      <c r="L1307" s="406"/>
      <c r="M1307" s="406"/>
      <c r="N1307" s="406"/>
      <c r="O1307" s="406">
        <v>0</v>
      </c>
      <c r="P1307" s="406">
        <v>0</v>
      </c>
      <c r="Q1307" s="463">
        <v>15</v>
      </c>
      <c r="R1307" s="464" t="s">
        <v>170</v>
      </c>
      <c r="S1307" s="464" t="s">
        <v>135</v>
      </c>
      <c r="T1307" s="464">
        <v>0</v>
      </c>
      <c r="U1307" s="464">
        <v>0</v>
      </c>
      <c r="V1307" s="464" t="s">
        <v>171</v>
      </c>
    </row>
    <row r="1308" spans="1:22" x14ac:dyDescent="0.2">
      <c r="A1308" s="406" t="s">
        <v>258</v>
      </c>
      <c r="B1308" s="406" t="s">
        <v>259</v>
      </c>
      <c r="C1308" s="406" t="s">
        <v>123</v>
      </c>
      <c r="D1308" s="406" t="s">
        <v>302</v>
      </c>
      <c r="E1308" s="406" t="s">
        <v>392</v>
      </c>
      <c r="F1308" s="406">
        <v>15</v>
      </c>
      <c r="G1308" s="406" t="s">
        <v>230</v>
      </c>
      <c r="H1308" s="406" t="s">
        <v>170</v>
      </c>
      <c r="I1308" s="406" t="s">
        <v>246</v>
      </c>
      <c r="J1308" s="406" t="s">
        <v>314</v>
      </c>
      <c r="K1308" s="406"/>
      <c r="L1308" s="406"/>
      <c r="M1308" s="406"/>
      <c r="N1308" s="406"/>
      <c r="O1308" s="406">
        <v>0</v>
      </c>
      <c r="P1308" s="406">
        <v>1</v>
      </c>
      <c r="Q1308" s="463">
        <v>15</v>
      </c>
      <c r="R1308" s="464" t="s">
        <v>170</v>
      </c>
      <c r="S1308" s="464" t="s">
        <v>136</v>
      </c>
      <c r="T1308" s="464">
        <v>0</v>
      </c>
      <c r="U1308" s="464">
        <v>1</v>
      </c>
      <c r="V1308" s="464" t="s">
        <v>171</v>
      </c>
    </row>
    <row r="1309" spans="1:22" x14ac:dyDescent="0.2">
      <c r="A1309" s="406" t="s">
        <v>258</v>
      </c>
      <c r="B1309" s="406" t="s">
        <v>259</v>
      </c>
      <c r="C1309" s="406" t="s">
        <v>123</v>
      </c>
      <c r="D1309" s="406" t="s">
        <v>302</v>
      </c>
      <c r="E1309" s="406" t="s">
        <v>392</v>
      </c>
      <c r="F1309" s="406">
        <v>15</v>
      </c>
      <c r="G1309" s="406" t="s">
        <v>230</v>
      </c>
      <c r="H1309" s="406" t="s">
        <v>170</v>
      </c>
      <c r="I1309" s="406" t="s">
        <v>246</v>
      </c>
      <c r="J1309" s="406" t="s">
        <v>307</v>
      </c>
      <c r="K1309" s="406"/>
      <c r="L1309" s="406"/>
      <c r="M1309" s="406"/>
      <c r="N1309" s="406"/>
      <c r="O1309" s="406">
        <v>0</v>
      </c>
      <c r="P1309" s="406">
        <v>0</v>
      </c>
      <c r="Q1309" s="463">
        <v>15</v>
      </c>
      <c r="R1309" s="464" t="s">
        <v>170</v>
      </c>
      <c r="S1309" s="464" t="s">
        <v>137</v>
      </c>
      <c r="T1309" s="464">
        <v>0</v>
      </c>
      <c r="U1309" s="464">
        <v>0</v>
      </c>
      <c r="V1309" s="464" t="s">
        <v>171</v>
      </c>
    </row>
    <row r="1310" spans="1:22" x14ac:dyDescent="0.2">
      <c r="A1310" s="406" t="s">
        <v>258</v>
      </c>
      <c r="B1310" s="406" t="s">
        <v>259</v>
      </c>
      <c r="C1310" s="406" t="s">
        <v>123</v>
      </c>
      <c r="D1310" s="406" t="s">
        <v>303</v>
      </c>
      <c r="E1310" s="406" t="s">
        <v>392</v>
      </c>
      <c r="F1310" s="406">
        <v>15</v>
      </c>
      <c r="G1310" s="406" t="s">
        <v>230</v>
      </c>
      <c r="H1310" s="406" t="s">
        <v>170</v>
      </c>
      <c r="I1310" s="406" t="s">
        <v>246</v>
      </c>
      <c r="J1310" s="406" t="s">
        <v>314</v>
      </c>
      <c r="K1310" s="406"/>
      <c r="L1310" s="406"/>
      <c r="M1310" s="406"/>
      <c r="N1310" s="406"/>
      <c r="O1310" s="406">
        <v>0</v>
      </c>
      <c r="P1310" s="406">
        <v>1</v>
      </c>
      <c r="Q1310" s="463">
        <v>15</v>
      </c>
      <c r="R1310" s="464" t="s">
        <v>170</v>
      </c>
      <c r="S1310" s="464" t="s">
        <v>138</v>
      </c>
      <c r="T1310" s="464">
        <v>0</v>
      </c>
      <c r="U1310" s="464">
        <v>1</v>
      </c>
      <c r="V1310" s="464" t="s">
        <v>171</v>
      </c>
    </row>
    <row r="1311" spans="1:22" x14ac:dyDescent="0.2">
      <c r="A1311" s="406" t="s">
        <v>258</v>
      </c>
      <c r="B1311" s="406" t="s">
        <v>259</v>
      </c>
      <c r="C1311" s="406" t="s">
        <v>123</v>
      </c>
      <c r="D1311" s="406" t="s">
        <v>303</v>
      </c>
      <c r="E1311" s="406" t="s">
        <v>392</v>
      </c>
      <c r="F1311" s="406">
        <v>15</v>
      </c>
      <c r="G1311" s="406" t="s">
        <v>230</v>
      </c>
      <c r="H1311" s="406" t="s">
        <v>170</v>
      </c>
      <c r="I1311" s="406" t="s">
        <v>246</v>
      </c>
      <c r="J1311" s="406" t="s">
        <v>307</v>
      </c>
      <c r="K1311" s="406"/>
      <c r="L1311" s="406"/>
      <c r="M1311" s="406"/>
      <c r="N1311" s="406"/>
      <c r="O1311" s="406">
        <v>0</v>
      </c>
      <c r="P1311" s="406">
        <v>0</v>
      </c>
      <c r="Q1311" s="463">
        <v>15</v>
      </c>
      <c r="R1311" s="464" t="s">
        <v>170</v>
      </c>
      <c r="S1311" s="464" t="s">
        <v>139</v>
      </c>
      <c r="T1311" s="464">
        <v>0</v>
      </c>
      <c r="U1311" s="464">
        <v>0</v>
      </c>
      <c r="V1311" s="464" t="s">
        <v>171</v>
      </c>
    </row>
    <row r="1312" spans="1:22" x14ac:dyDescent="0.2">
      <c r="A1312" s="406" t="s">
        <v>258</v>
      </c>
      <c r="B1312" s="406" t="s">
        <v>259</v>
      </c>
      <c r="C1312" s="406" t="s">
        <v>123</v>
      </c>
      <c r="D1312" s="406" t="s">
        <v>304</v>
      </c>
      <c r="E1312" s="406" t="s">
        <v>392</v>
      </c>
      <c r="F1312" s="406">
        <v>15</v>
      </c>
      <c r="G1312" s="406" t="s">
        <v>230</v>
      </c>
      <c r="H1312" s="406" t="s">
        <v>170</v>
      </c>
      <c r="I1312" s="406" t="s">
        <v>246</v>
      </c>
      <c r="J1312" s="406" t="s">
        <v>314</v>
      </c>
      <c r="K1312" s="406"/>
      <c r="L1312" s="406"/>
      <c r="M1312" s="406"/>
      <c r="N1312" s="406"/>
      <c r="O1312" s="406">
        <v>0</v>
      </c>
      <c r="P1312" s="406">
        <v>1</v>
      </c>
      <c r="Q1312" s="463">
        <v>15</v>
      </c>
      <c r="R1312" s="464" t="s">
        <v>170</v>
      </c>
      <c r="S1312" s="464" t="s">
        <v>140</v>
      </c>
      <c r="T1312" s="464">
        <v>0</v>
      </c>
      <c r="U1312" s="464">
        <v>1</v>
      </c>
      <c r="V1312" s="464" t="s">
        <v>171</v>
      </c>
    </row>
    <row r="1313" spans="1:22" x14ac:dyDescent="0.2">
      <c r="A1313" s="406" t="s">
        <v>258</v>
      </c>
      <c r="B1313" s="406" t="s">
        <v>259</v>
      </c>
      <c r="C1313" s="406" t="s">
        <v>123</v>
      </c>
      <c r="D1313" s="406" t="s">
        <v>304</v>
      </c>
      <c r="E1313" s="406" t="s">
        <v>392</v>
      </c>
      <c r="F1313" s="406">
        <v>15</v>
      </c>
      <c r="G1313" s="406" t="s">
        <v>230</v>
      </c>
      <c r="H1313" s="406" t="s">
        <v>170</v>
      </c>
      <c r="I1313" s="406" t="s">
        <v>246</v>
      </c>
      <c r="J1313" s="406" t="s">
        <v>307</v>
      </c>
      <c r="K1313" s="406"/>
      <c r="L1313" s="406"/>
      <c r="M1313" s="406"/>
      <c r="N1313" s="406"/>
      <c r="O1313" s="406">
        <v>0</v>
      </c>
      <c r="P1313" s="406">
        <v>0</v>
      </c>
      <c r="Q1313" s="463">
        <v>15</v>
      </c>
      <c r="R1313" s="464" t="s">
        <v>170</v>
      </c>
      <c r="S1313" s="464" t="s">
        <v>141</v>
      </c>
      <c r="T1313" s="464">
        <v>0</v>
      </c>
      <c r="U1313" s="464">
        <v>0</v>
      </c>
      <c r="V1313" s="464" t="s">
        <v>171</v>
      </c>
    </row>
    <row r="1314" spans="1:22" x14ac:dyDescent="0.2">
      <c r="A1314" s="406" t="s">
        <v>258</v>
      </c>
      <c r="B1314" s="406" t="s">
        <v>259</v>
      </c>
      <c r="C1314" s="406" t="s">
        <v>123</v>
      </c>
      <c r="D1314" s="406" t="s">
        <v>73</v>
      </c>
      <c r="E1314" s="406" t="s">
        <v>392</v>
      </c>
      <c r="F1314" s="406">
        <v>16</v>
      </c>
      <c r="G1314" s="406" t="s">
        <v>230</v>
      </c>
      <c r="H1314" s="406" t="s">
        <v>121</v>
      </c>
      <c r="I1314" s="406" t="s">
        <v>246</v>
      </c>
      <c r="J1314" s="406" t="s">
        <v>314</v>
      </c>
      <c r="K1314" s="406"/>
      <c r="L1314" s="406"/>
      <c r="M1314" s="406"/>
      <c r="N1314" s="406"/>
      <c r="O1314" s="406">
        <v>0</v>
      </c>
      <c r="P1314" s="406">
        <v>1</v>
      </c>
      <c r="Q1314" s="463">
        <v>16</v>
      </c>
      <c r="R1314" s="464" t="s">
        <v>121</v>
      </c>
      <c r="S1314" s="464" t="s">
        <v>132</v>
      </c>
      <c r="T1314" s="464">
        <v>0</v>
      </c>
      <c r="U1314" s="464">
        <v>1</v>
      </c>
      <c r="V1314" s="464" t="s">
        <v>440</v>
      </c>
    </row>
    <row r="1315" spans="1:22" x14ac:dyDescent="0.2">
      <c r="A1315" s="406" t="s">
        <v>258</v>
      </c>
      <c r="B1315" s="406" t="s">
        <v>259</v>
      </c>
      <c r="C1315" s="406" t="s">
        <v>123</v>
      </c>
      <c r="D1315" s="406" t="s">
        <v>73</v>
      </c>
      <c r="E1315" s="406" t="s">
        <v>392</v>
      </c>
      <c r="F1315" s="406">
        <v>16</v>
      </c>
      <c r="G1315" s="406" t="s">
        <v>230</v>
      </c>
      <c r="H1315" s="406" t="s">
        <v>121</v>
      </c>
      <c r="I1315" s="406" t="s">
        <v>246</v>
      </c>
      <c r="J1315" s="406" t="s">
        <v>307</v>
      </c>
      <c r="K1315" s="406"/>
      <c r="L1315" s="406"/>
      <c r="M1315" s="406"/>
      <c r="N1315" s="406"/>
      <c r="O1315" s="406">
        <v>0</v>
      </c>
      <c r="P1315" s="406">
        <v>0</v>
      </c>
      <c r="Q1315" s="463">
        <v>16</v>
      </c>
      <c r="R1315" s="464" t="s">
        <v>121</v>
      </c>
      <c r="S1315" s="464" t="s">
        <v>133</v>
      </c>
      <c r="T1315" s="464">
        <v>0</v>
      </c>
      <c r="U1315" s="464">
        <v>0</v>
      </c>
      <c r="V1315" s="464" t="s">
        <v>440</v>
      </c>
    </row>
    <row r="1316" spans="1:22" x14ac:dyDescent="0.2">
      <c r="A1316" s="406" t="s">
        <v>258</v>
      </c>
      <c r="B1316" s="406" t="s">
        <v>259</v>
      </c>
      <c r="C1316" s="406" t="s">
        <v>123</v>
      </c>
      <c r="D1316" s="406" t="s">
        <v>301</v>
      </c>
      <c r="E1316" s="406" t="s">
        <v>392</v>
      </c>
      <c r="F1316" s="406">
        <v>16</v>
      </c>
      <c r="G1316" s="406" t="s">
        <v>230</v>
      </c>
      <c r="H1316" s="406" t="s">
        <v>121</v>
      </c>
      <c r="I1316" s="406" t="s">
        <v>246</v>
      </c>
      <c r="J1316" s="406" t="s">
        <v>314</v>
      </c>
      <c r="K1316" s="406"/>
      <c r="L1316" s="406"/>
      <c r="M1316" s="406"/>
      <c r="N1316" s="406"/>
      <c r="O1316" s="406">
        <v>0</v>
      </c>
      <c r="P1316" s="406">
        <v>1</v>
      </c>
      <c r="Q1316" s="463">
        <v>16</v>
      </c>
      <c r="R1316" s="464" t="s">
        <v>121</v>
      </c>
      <c r="S1316" s="464" t="s">
        <v>134</v>
      </c>
      <c r="T1316" s="464">
        <v>0</v>
      </c>
      <c r="U1316" s="464">
        <v>1</v>
      </c>
      <c r="V1316" s="464" t="s">
        <v>440</v>
      </c>
    </row>
    <row r="1317" spans="1:22" x14ac:dyDescent="0.2">
      <c r="A1317" s="406" t="s">
        <v>258</v>
      </c>
      <c r="B1317" s="406" t="s">
        <v>259</v>
      </c>
      <c r="C1317" s="406" t="s">
        <v>123</v>
      </c>
      <c r="D1317" s="406" t="s">
        <v>301</v>
      </c>
      <c r="E1317" s="406" t="s">
        <v>392</v>
      </c>
      <c r="F1317" s="406">
        <v>16</v>
      </c>
      <c r="G1317" s="406" t="s">
        <v>230</v>
      </c>
      <c r="H1317" s="406" t="s">
        <v>121</v>
      </c>
      <c r="I1317" s="406" t="s">
        <v>246</v>
      </c>
      <c r="J1317" s="406" t="s">
        <v>307</v>
      </c>
      <c r="K1317" s="406"/>
      <c r="L1317" s="406"/>
      <c r="M1317" s="406"/>
      <c r="N1317" s="406"/>
      <c r="O1317" s="406">
        <v>0</v>
      </c>
      <c r="P1317" s="406">
        <v>0</v>
      </c>
      <c r="Q1317" s="463">
        <v>16</v>
      </c>
      <c r="R1317" s="464" t="s">
        <v>121</v>
      </c>
      <c r="S1317" s="464" t="s">
        <v>135</v>
      </c>
      <c r="T1317" s="464">
        <v>0</v>
      </c>
      <c r="U1317" s="464">
        <v>0</v>
      </c>
      <c r="V1317" s="464" t="s">
        <v>440</v>
      </c>
    </row>
    <row r="1318" spans="1:22" x14ac:dyDescent="0.2">
      <c r="A1318" s="406" t="s">
        <v>258</v>
      </c>
      <c r="B1318" s="406" t="s">
        <v>259</v>
      </c>
      <c r="C1318" s="406" t="s">
        <v>123</v>
      </c>
      <c r="D1318" s="406" t="s">
        <v>302</v>
      </c>
      <c r="E1318" s="406" t="s">
        <v>392</v>
      </c>
      <c r="F1318" s="406">
        <v>16</v>
      </c>
      <c r="G1318" s="406" t="s">
        <v>230</v>
      </c>
      <c r="H1318" s="406" t="s">
        <v>121</v>
      </c>
      <c r="I1318" s="406" t="s">
        <v>246</v>
      </c>
      <c r="J1318" s="406" t="s">
        <v>314</v>
      </c>
      <c r="K1318" s="406"/>
      <c r="L1318" s="406"/>
      <c r="M1318" s="406"/>
      <c r="N1318" s="406"/>
      <c r="O1318" s="406">
        <v>0</v>
      </c>
      <c r="P1318" s="406">
        <v>1</v>
      </c>
      <c r="Q1318" s="463">
        <v>16</v>
      </c>
      <c r="R1318" s="464" t="s">
        <v>121</v>
      </c>
      <c r="S1318" s="464" t="s">
        <v>136</v>
      </c>
      <c r="T1318" s="464">
        <v>0</v>
      </c>
      <c r="U1318" s="464">
        <v>1</v>
      </c>
      <c r="V1318" s="464" t="s">
        <v>440</v>
      </c>
    </row>
    <row r="1319" spans="1:22" x14ac:dyDescent="0.2">
      <c r="A1319" s="406" t="s">
        <v>258</v>
      </c>
      <c r="B1319" s="406" t="s">
        <v>259</v>
      </c>
      <c r="C1319" s="406" t="s">
        <v>123</v>
      </c>
      <c r="D1319" s="406" t="s">
        <v>302</v>
      </c>
      <c r="E1319" s="406" t="s">
        <v>392</v>
      </c>
      <c r="F1319" s="406">
        <v>16</v>
      </c>
      <c r="G1319" s="406" t="s">
        <v>230</v>
      </c>
      <c r="H1319" s="406" t="s">
        <v>121</v>
      </c>
      <c r="I1319" s="406" t="s">
        <v>246</v>
      </c>
      <c r="J1319" s="406" t="s">
        <v>307</v>
      </c>
      <c r="K1319" s="406"/>
      <c r="L1319" s="406"/>
      <c r="M1319" s="406"/>
      <c r="N1319" s="406"/>
      <c r="O1319" s="406">
        <v>0</v>
      </c>
      <c r="P1319" s="406">
        <v>0</v>
      </c>
      <c r="Q1319" s="463">
        <v>16</v>
      </c>
      <c r="R1319" s="464" t="s">
        <v>121</v>
      </c>
      <c r="S1319" s="464" t="s">
        <v>137</v>
      </c>
      <c r="T1319" s="464">
        <v>0</v>
      </c>
      <c r="U1319" s="464">
        <v>0</v>
      </c>
      <c r="V1319" s="464" t="s">
        <v>440</v>
      </c>
    </row>
    <row r="1320" spans="1:22" x14ac:dyDescent="0.2">
      <c r="A1320" s="406" t="s">
        <v>258</v>
      </c>
      <c r="B1320" s="406" t="s">
        <v>259</v>
      </c>
      <c r="C1320" s="406" t="s">
        <v>123</v>
      </c>
      <c r="D1320" s="406" t="s">
        <v>303</v>
      </c>
      <c r="E1320" s="406" t="s">
        <v>392</v>
      </c>
      <c r="F1320" s="406">
        <v>16</v>
      </c>
      <c r="G1320" s="406" t="s">
        <v>230</v>
      </c>
      <c r="H1320" s="406" t="s">
        <v>121</v>
      </c>
      <c r="I1320" s="406" t="s">
        <v>246</v>
      </c>
      <c r="J1320" s="406" t="s">
        <v>314</v>
      </c>
      <c r="K1320" s="406"/>
      <c r="L1320" s="406"/>
      <c r="M1320" s="406"/>
      <c r="N1320" s="406"/>
      <c r="O1320" s="406">
        <v>0</v>
      </c>
      <c r="P1320" s="406">
        <v>1</v>
      </c>
      <c r="Q1320" s="463">
        <v>16</v>
      </c>
      <c r="R1320" s="464" t="s">
        <v>121</v>
      </c>
      <c r="S1320" s="464" t="s">
        <v>138</v>
      </c>
      <c r="T1320" s="464">
        <v>0</v>
      </c>
      <c r="U1320" s="464">
        <v>1</v>
      </c>
      <c r="V1320" s="464" t="s">
        <v>440</v>
      </c>
    </row>
    <row r="1321" spans="1:22" x14ac:dyDescent="0.2">
      <c r="A1321" s="406" t="s">
        <v>258</v>
      </c>
      <c r="B1321" s="406" t="s">
        <v>259</v>
      </c>
      <c r="C1321" s="406" t="s">
        <v>123</v>
      </c>
      <c r="D1321" s="406" t="s">
        <v>303</v>
      </c>
      <c r="E1321" s="406" t="s">
        <v>392</v>
      </c>
      <c r="F1321" s="406">
        <v>16</v>
      </c>
      <c r="G1321" s="406" t="s">
        <v>230</v>
      </c>
      <c r="H1321" s="406" t="s">
        <v>121</v>
      </c>
      <c r="I1321" s="406" t="s">
        <v>246</v>
      </c>
      <c r="J1321" s="406" t="s">
        <v>307</v>
      </c>
      <c r="K1321" s="406"/>
      <c r="L1321" s="406"/>
      <c r="M1321" s="406"/>
      <c r="N1321" s="406"/>
      <c r="O1321" s="406">
        <v>0</v>
      </c>
      <c r="P1321" s="406">
        <v>0</v>
      </c>
      <c r="Q1321" s="463">
        <v>16</v>
      </c>
      <c r="R1321" s="464" t="s">
        <v>121</v>
      </c>
      <c r="S1321" s="464" t="s">
        <v>139</v>
      </c>
      <c r="T1321" s="464">
        <v>0</v>
      </c>
      <c r="U1321" s="464">
        <v>0</v>
      </c>
      <c r="V1321" s="464" t="s">
        <v>440</v>
      </c>
    </row>
    <row r="1322" spans="1:22" x14ac:dyDescent="0.2">
      <c r="A1322" s="406" t="s">
        <v>258</v>
      </c>
      <c r="B1322" s="406" t="s">
        <v>259</v>
      </c>
      <c r="C1322" s="406" t="s">
        <v>123</v>
      </c>
      <c r="D1322" s="406" t="s">
        <v>304</v>
      </c>
      <c r="E1322" s="406" t="s">
        <v>392</v>
      </c>
      <c r="F1322" s="406">
        <v>16</v>
      </c>
      <c r="G1322" s="406" t="s">
        <v>230</v>
      </c>
      <c r="H1322" s="406" t="s">
        <v>121</v>
      </c>
      <c r="I1322" s="406" t="s">
        <v>246</v>
      </c>
      <c r="J1322" s="406" t="s">
        <v>314</v>
      </c>
      <c r="K1322" s="406"/>
      <c r="L1322" s="406"/>
      <c r="M1322" s="406"/>
      <c r="N1322" s="406"/>
      <c r="O1322" s="406">
        <v>0</v>
      </c>
      <c r="P1322" s="406">
        <v>1</v>
      </c>
      <c r="Q1322" s="463">
        <v>16</v>
      </c>
      <c r="R1322" s="464" t="s">
        <v>121</v>
      </c>
      <c r="S1322" s="464" t="s">
        <v>140</v>
      </c>
      <c r="T1322" s="464">
        <v>0</v>
      </c>
      <c r="U1322" s="464">
        <v>1</v>
      </c>
      <c r="V1322" s="464" t="s">
        <v>440</v>
      </c>
    </row>
    <row r="1323" spans="1:22" x14ac:dyDescent="0.2">
      <c r="A1323" s="406" t="s">
        <v>258</v>
      </c>
      <c r="B1323" s="406" t="s">
        <v>259</v>
      </c>
      <c r="C1323" s="406" t="s">
        <v>123</v>
      </c>
      <c r="D1323" s="406" t="s">
        <v>304</v>
      </c>
      <c r="E1323" s="406" t="s">
        <v>392</v>
      </c>
      <c r="F1323" s="406">
        <v>16</v>
      </c>
      <c r="G1323" s="406" t="s">
        <v>230</v>
      </c>
      <c r="H1323" s="406" t="s">
        <v>121</v>
      </c>
      <c r="I1323" s="406" t="s">
        <v>246</v>
      </c>
      <c r="J1323" s="406" t="s">
        <v>307</v>
      </c>
      <c r="K1323" s="406"/>
      <c r="L1323" s="406"/>
      <c r="M1323" s="406"/>
      <c r="N1323" s="406"/>
      <c r="O1323" s="406">
        <v>0</v>
      </c>
      <c r="P1323" s="406">
        <v>0</v>
      </c>
      <c r="Q1323" s="463">
        <v>16</v>
      </c>
      <c r="R1323" s="464" t="s">
        <v>121</v>
      </c>
      <c r="S1323" s="464" t="s">
        <v>141</v>
      </c>
      <c r="T1323" s="464">
        <v>0</v>
      </c>
      <c r="U1323" s="464">
        <v>0</v>
      </c>
      <c r="V1323" s="464" t="s">
        <v>440</v>
      </c>
    </row>
    <row r="1324" spans="1:22" x14ac:dyDescent="0.2">
      <c r="A1324" s="406" t="s">
        <v>258</v>
      </c>
      <c r="B1324" s="406" t="s">
        <v>259</v>
      </c>
      <c r="C1324" s="406" t="s">
        <v>123</v>
      </c>
      <c r="D1324" s="406" t="s">
        <v>73</v>
      </c>
      <c r="E1324" s="406" t="s">
        <v>392</v>
      </c>
      <c r="F1324" s="406">
        <v>17</v>
      </c>
      <c r="G1324" s="406" t="s">
        <v>230</v>
      </c>
      <c r="H1324" s="406" t="s">
        <v>472</v>
      </c>
      <c r="I1324" s="406" t="s">
        <v>246</v>
      </c>
      <c r="J1324" s="406" t="s">
        <v>314</v>
      </c>
      <c r="K1324" s="406"/>
      <c r="L1324" s="406"/>
      <c r="M1324" s="406"/>
      <c r="N1324" s="406"/>
      <c r="O1324" s="406">
        <v>0</v>
      </c>
      <c r="P1324" s="406">
        <v>0</v>
      </c>
      <c r="Q1324" s="463">
        <v>17</v>
      </c>
      <c r="R1324" s="464" t="s">
        <v>472</v>
      </c>
      <c r="S1324" s="464" t="s">
        <v>132</v>
      </c>
      <c r="T1324" s="464">
        <v>0</v>
      </c>
      <c r="U1324" s="464">
        <v>0</v>
      </c>
      <c r="V1324" s="464" t="s">
        <v>473</v>
      </c>
    </row>
    <row r="1325" spans="1:22" x14ac:dyDescent="0.2">
      <c r="A1325" s="406" t="s">
        <v>258</v>
      </c>
      <c r="B1325" s="406" t="s">
        <v>259</v>
      </c>
      <c r="C1325" s="406" t="s">
        <v>123</v>
      </c>
      <c r="D1325" s="406" t="s">
        <v>73</v>
      </c>
      <c r="E1325" s="406" t="s">
        <v>392</v>
      </c>
      <c r="F1325" s="406">
        <v>17</v>
      </c>
      <c r="G1325" s="406" t="s">
        <v>230</v>
      </c>
      <c r="H1325" s="406" t="s">
        <v>472</v>
      </c>
      <c r="I1325" s="406" t="s">
        <v>246</v>
      </c>
      <c r="J1325" s="406" t="s">
        <v>307</v>
      </c>
      <c r="K1325" s="406"/>
      <c r="L1325" s="406"/>
      <c r="M1325" s="406"/>
      <c r="N1325" s="406"/>
      <c r="O1325" s="406">
        <v>0</v>
      </c>
      <c r="P1325" s="406">
        <v>0</v>
      </c>
      <c r="Q1325" s="463">
        <v>17</v>
      </c>
      <c r="R1325" s="464" t="s">
        <v>472</v>
      </c>
      <c r="S1325" s="464" t="s">
        <v>133</v>
      </c>
      <c r="T1325" s="464">
        <v>0</v>
      </c>
      <c r="U1325" s="464">
        <v>0</v>
      </c>
      <c r="V1325" s="464" t="s">
        <v>473</v>
      </c>
    </row>
    <row r="1326" spans="1:22" x14ac:dyDescent="0.2">
      <c r="A1326" s="406" t="s">
        <v>258</v>
      </c>
      <c r="B1326" s="406" t="s">
        <v>259</v>
      </c>
      <c r="C1326" s="406" t="s">
        <v>123</v>
      </c>
      <c r="D1326" s="406" t="s">
        <v>301</v>
      </c>
      <c r="E1326" s="406" t="s">
        <v>392</v>
      </c>
      <c r="F1326" s="406">
        <v>17</v>
      </c>
      <c r="G1326" s="406" t="s">
        <v>230</v>
      </c>
      <c r="H1326" s="406" t="s">
        <v>472</v>
      </c>
      <c r="I1326" s="406" t="s">
        <v>246</v>
      </c>
      <c r="J1326" s="406" t="s">
        <v>314</v>
      </c>
      <c r="K1326" s="406"/>
      <c r="L1326" s="406"/>
      <c r="M1326" s="406"/>
      <c r="N1326" s="406"/>
      <c r="O1326" s="406">
        <v>0</v>
      </c>
      <c r="P1326" s="406">
        <v>0</v>
      </c>
      <c r="Q1326" s="463">
        <v>17</v>
      </c>
      <c r="R1326" s="464" t="s">
        <v>472</v>
      </c>
      <c r="S1326" s="464" t="s">
        <v>134</v>
      </c>
      <c r="T1326" s="464">
        <v>0</v>
      </c>
      <c r="U1326" s="464">
        <v>0</v>
      </c>
      <c r="V1326" s="464" t="s">
        <v>473</v>
      </c>
    </row>
    <row r="1327" spans="1:22" x14ac:dyDescent="0.2">
      <c r="A1327" s="406" t="s">
        <v>258</v>
      </c>
      <c r="B1327" s="406" t="s">
        <v>259</v>
      </c>
      <c r="C1327" s="406" t="s">
        <v>123</v>
      </c>
      <c r="D1327" s="406" t="s">
        <v>301</v>
      </c>
      <c r="E1327" s="406" t="s">
        <v>392</v>
      </c>
      <c r="F1327" s="406">
        <v>17</v>
      </c>
      <c r="G1327" s="406" t="s">
        <v>230</v>
      </c>
      <c r="H1327" s="406" t="s">
        <v>472</v>
      </c>
      <c r="I1327" s="406" t="s">
        <v>246</v>
      </c>
      <c r="J1327" s="406" t="s">
        <v>307</v>
      </c>
      <c r="K1327" s="406"/>
      <c r="L1327" s="406"/>
      <c r="M1327" s="406"/>
      <c r="N1327" s="406"/>
      <c r="O1327" s="406">
        <v>0</v>
      </c>
      <c r="P1327" s="406">
        <v>0</v>
      </c>
      <c r="Q1327" s="463">
        <v>17</v>
      </c>
      <c r="R1327" s="464" t="s">
        <v>472</v>
      </c>
      <c r="S1327" s="464" t="s">
        <v>135</v>
      </c>
      <c r="T1327" s="464">
        <v>0</v>
      </c>
      <c r="U1327" s="464">
        <v>0</v>
      </c>
      <c r="V1327" s="464" t="s">
        <v>473</v>
      </c>
    </row>
    <row r="1328" spans="1:22" x14ac:dyDescent="0.2">
      <c r="A1328" s="406" t="s">
        <v>258</v>
      </c>
      <c r="B1328" s="406" t="s">
        <v>259</v>
      </c>
      <c r="C1328" s="406" t="s">
        <v>123</v>
      </c>
      <c r="D1328" s="406" t="s">
        <v>302</v>
      </c>
      <c r="E1328" s="406" t="s">
        <v>392</v>
      </c>
      <c r="F1328" s="406">
        <v>17</v>
      </c>
      <c r="G1328" s="406" t="s">
        <v>230</v>
      </c>
      <c r="H1328" s="406" t="s">
        <v>472</v>
      </c>
      <c r="I1328" s="406" t="s">
        <v>246</v>
      </c>
      <c r="J1328" s="406" t="s">
        <v>314</v>
      </c>
      <c r="K1328" s="406"/>
      <c r="L1328" s="406"/>
      <c r="M1328" s="406"/>
      <c r="N1328" s="406"/>
      <c r="O1328" s="406">
        <v>0</v>
      </c>
      <c r="P1328" s="406">
        <v>0</v>
      </c>
      <c r="Q1328" s="463">
        <v>17</v>
      </c>
      <c r="R1328" s="464" t="s">
        <v>472</v>
      </c>
      <c r="S1328" s="464" t="s">
        <v>136</v>
      </c>
      <c r="T1328" s="464">
        <v>0</v>
      </c>
      <c r="U1328" s="464">
        <v>0</v>
      </c>
      <c r="V1328" s="464" t="s">
        <v>473</v>
      </c>
    </row>
    <row r="1329" spans="1:22" x14ac:dyDescent="0.2">
      <c r="A1329" s="406" t="s">
        <v>258</v>
      </c>
      <c r="B1329" s="406" t="s">
        <v>259</v>
      </c>
      <c r="C1329" s="406" t="s">
        <v>123</v>
      </c>
      <c r="D1329" s="406" t="s">
        <v>302</v>
      </c>
      <c r="E1329" s="406" t="s">
        <v>392</v>
      </c>
      <c r="F1329" s="406">
        <v>17</v>
      </c>
      <c r="G1329" s="406" t="s">
        <v>230</v>
      </c>
      <c r="H1329" s="406" t="s">
        <v>472</v>
      </c>
      <c r="I1329" s="406" t="s">
        <v>246</v>
      </c>
      <c r="J1329" s="406" t="s">
        <v>307</v>
      </c>
      <c r="K1329" s="406"/>
      <c r="L1329" s="406"/>
      <c r="M1329" s="406"/>
      <c r="N1329" s="406"/>
      <c r="O1329" s="406">
        <v>0</v>
      </c>
      <c r="P1329" s="406">
        <v>0</v>
      </c>
      <c r="Q1329" s="463">
        <v>17</v>
      </c>
      <c r="R1329" s="464" t="s">
        <v>472</v>
      </c>
      <c r="S1329" s="464" t="s">
        <v>137</v>
      </c>
      <c r="T1329" s="464">
        <v>0</v>
      </c>
      <c r="U1329" s="464">
        <v>0</v>
      </c>
      <c r="V1329" s="464" t="s">
        <v>473</v>
      </c>
    </row>
    <row r="1330" spans="1:22" x14ac:dyDescent="0.2">
      <c r="A1330" s="406" t="s">
        <v>258</v>
      </c>
      <c r="B1330" s="406" t="s">
        <v>259</v>
      </c>
      <c r="C1330" s="406" t="s">
        <v>123</v>
      </c>
      <c r="D1330" s="406" t="s">
        <v>303</v>
      </c>
      <c r="E1330" s="406" t="s">
        <v>392</v>
      </c>
      <c r="F1330" s="406">
        <v>17</v>
      </c>
      <c r="G1330" s="406" t="s">
        <v>230</v>
      </c>
      <c r="H1330" s="406" t="s">
        <v>472</v>
      </c>
      <c r="I1330" s="406" t="s">
        <v>246</v>
      </c>
      <c r="J1330" s="406" t="s">
        <v>314</v>
      </c>
      <c r="K1330" s="406"/>
      <c r="L1330" s="406"/>
      <c r="M1330" s="406"/>
      <c r="N1330" s="406"/>
      <c r="O1330" s="406">
        <v>0</v>
      </c>
      <c r="P1330" s="406">
        <v>0</v>
      </c>
      <c r="Q1330" s="463">
        <v>17</v>
      </c>
      <c r="R1330" s="464" t="s">
        <v>472</v>
      </c>
      <c r="S1330" s="464" t="s">
        <v>138</v>
      </c>
      <c r="T1330" s="464">
        <v>0</v>
      </c>
      <c r="U1330" s="464">
        <v>0</v>
      </c>
      <c r="V1330" s="464" t="s">
        <v>473</v>
      </c>
    </row>
    <row r="1331" spans="1:22" x14ac:dyDescent="0.2">
      <c r="A1331" s="406" t="s">
        <v>258</v>
      </c>
      <c r="B1331" s="406" t="s">
        <v>259</v>
      </c>
      <c r="C1331" s="406" t="s">
        <v>123</v>
      </c>
      <c r="D1331" s="406" t="s">
        <v>303</v>
      </c>
      <c r="E1331" s="406" t="s">
        <v>392</v>
      </c>
      <c r="F1331" s="406">
        <v>17</v>
      </c>
      <c r="G1331" s="406" t="s">
        <v>230</v>
      </c>
      <c r="H1331" s="406" t="s">
        <v>472</v>
      </c>
      <c r="I1331" s="406" t="s">
        <v>246</v>
      </c>
      <c r="J1331" s="406" t="s">
        <v>307</v>
      </c>
      <c r="K1331" s="406"/>
      <c r="L1331" s="406"/>
      <c r="M1331" s="406"/>
      <c r="N1331" s="406"/>
      <c r="O1331" s="406">
        <v>0</v>
      </c>
      <c r="P1331" s="406">
        <v>0</v>
      </c>
      <c r="Q1331" s="463">
        <v>17</v>
      </c>
      <c r="R1331" s="464" t="s">
        <v>472</v>
      </c>
      <c r="S1331" s="464" t="s">
        <v>139</v>
      </c>
      <c r="T1331" s="464">
        <v>0</v>
      </c>
      <c r="U1331" s="464">
        <v>0</v>
      </c>
      <c r="V1331" s="464" t="s">
        <v>473</v>
      </c>
    </row>
    <row r="1332" spans="1:22" x14ac:dyDescent="0.2">
      <c r="A1332" s="406" t="s">
        <v>258</v>
      </c>
      <c r="B1332" s="406" t="s">
        <v>259</v>
      </c>
      <c r="C1332" s="406" t="s">
        <v>123</v>
      </c>
      <c r="D1332" s="406" t="s">
        <v>304</v>
      </c>
      <c r="E1332" s="406" t="s">
        <v>392</v>
      </c>
      <c r="F1332" s="406">
        <v>17</v>
      </c>
      <c r="G1332" s="406" t="s">
        <v>230</v>
      </c>
      <c r="H1332" s="406" t="s">
        <v>472</v>
      </c>
      <c r="I1332" s="406" t="s">
        <v>246</v>
      </c>
      <c r="J1332" s="406" t="s">
        <v>314</v>
      </c>
      <c r="K1332" s="406"/>
      <c r="L1332" s="406"/>
      <c r="M1332" s="406"/>
      <c r="N1332" s="406"/>
      <c r="O1332" s="406">
        <v>0</v>
      </c>
      <c r="P1332" s="406">
        <v>0</v>
      </c>
      <c r="Q1332" s="463">
        <v>17</v>
      </c>
      <c r="R1332" s="464" t="s">
        <v>472</v>
      </c>
      <c r="S1332" s="464" t="s">
        <v>140</v>
      </c>
      <c r="T1332" s="464">
        <v>0</v>
      </c>
      <c r="U1332" s="464">
        <v>0</v>
      </c>
      <c r="V1332" s="464" t="s">
        <v>473</v>
      </c>
    </row>
    <row r="1333" spans="1:22" x14ac:dyDescent="0.2">
      <c r="A1333" s="406" t="s">
        <v>258</v>
      </c>
      <c r="B1333" s="406" t="s">
        <v>259</v>
      </c>
      <c r="C1333" s="406" t="s">
        <v>123</v>
      </c>
      <c r="D1333" s="406" t="s">
        <v>304</v>
      </c>
      <c r="E1333" s="406" t="s">
        <v>392</v>
      </c>
      <c r="F1333" s="406">
        <v>17</v>
      </c>
      <c r="G1333" s="406" t="s">
        <v>230</v>
      </c>
      <c r="H1333" s="406" t="s">
        <v>472</v>
      </c>
      <c r="I1333" s="406" t="s">
        <v>246</v>
      </c>
      <c r="J1333" s="406" t="s">
        <v>307</v>
      </c>
      <c r="K1333" s="406"/>
      <c r="L1333" s="406"/>
      <c r="M1333" s="406"/>
      <c r="N1333" s="406"/>
      <c r="O1333" s="406">
        <v>0</v>
      </c>
      <c r="P1333" s="406">
        <v>0</v>
      </c>
      <c r="Q1333" s="463">
        <v>17</v>
      </c>
      <c r="R1333" s="464" t="s">
        <v>472</v>
      </c>
      <c r="S1333" s="464" t="s">
        <v>141</v>
      </c>
      <c r="T1333" s="464">
        <v>0</v>
      </c>
      <c r="U1333" s="464">
        <v>0</v>
      </c>
      <c r="V1333" s="464" t="s">
        <v>473</v>
      </c>
    </row>
    <row r="1334" spans="1:22" x14ac:dyDescent="0.2">
      <c r="A1334" s="406" t="s">
        <v>258</v>
      </c>
      <c r="B1334" s="406" t="s">
        <v>259</v>
      </c>
      <c r="C1334" s="406" t="s">
        <v>123</v>
      </c>
      <c r="D1334" s="406" t="s">
        <v>73</v>
      </c>
      <c r="E1334" s="406" t="s">
        <v>392</v>
      </c>
      <c r="F1334" s="406">
        <v>18</v>
      </c>
      <c r="G1334" s="406" t="s">
        <v>230</v>
      </c>
      <c r="H1334" s="406" t="s">
        <v>172</v>
      </c>
      <c r="I1334" s="406" t="s">
        <v>246</v>
      </c>
      <c r="J1334" s="406" t="s">
        <v>314</v>
      </c>
      <c r="K1334" s="406"/>
      <c r="L1334" s="406"/>
      <c r="M1334" s="406"/>
      <c r="N1334" s="406"/>
      <c r="O1334" s="406">
        <v>0</v>
      </c>
      <c r="P1334" s="406">
        <v>0</v>
      </c>
      <c r="Q1334" s="463">
        <v>18</v>
      </c>
      <c r="R1334" s="464" t="s">
        <v>172</v>
      </c>
      <c r="S1334" s="464" t="s">
        <v>132</v>
      </c>
      <c r="T1334" s="464">
        <v>0</v>
      </c>
      <c r="U1334" s="464">
        <v>0</v>
      </c>
      <c r="V1334" s="464" t="s">
        <v>173</v>
      </c>
    </row>
    <row r="1335" spans="1:22" x14ac:dyDescent="0.2">
      <c r="A1335" s="406" t="s">
        <v>258</v>
      </c>
      <c r="B1335" s="406" t="s">
        <v>259</v>
      </c>
      <c r="C1335" s="406" t="s">
        <v>123</v>
      </c>
      <c r="D1335" s="406" t="s">
        <v>73</v>
      </c>
      <c r="E1335" s="406" t="s">
        <v>392</v>
      </c>
      <c r="F1335" s="406">
        <v>18</v>
      </c>
      <c r="G1335" s="406" t="s">
        <v>230</v>
      </c>
      <c r="H1335" s="406" t="s">
        <v>172</v>
      </c>
      <c r="I1335" s="406" t="s">
        <v>246</v>
      </c>
      <c r="J1335" s="406" t="s">
        <v>307</v>
      </c>
      <c r="K1335" s="406"/>
      <c r="L1335" s="406"/>
      <c r="M1335" s="406"/>
      <c r="N1335" s="406"/>
      <c r="O1335" s="406">
        <v>0</v>
      </c>
      <c r="P1335" s="406">
        <v>0</v>
      </c>
      <c r="Q1335" s="463">
        <v>18</v>
      </c>
      <c r="R1335" s="464" t="s">
        <v>172</v>
      </c>
      <c r="S1335" s="464" t="s">
        <v>133</v>
      </c>
      <c r="T1335" s="464">
        <v>0</v>
      </c>
      <c r="U1335" s="464">
        <v>0</v>
      </c>
      <c r="V1335" s="464" t="s">
        <v>173</v>
      </c>
    </row>
    <row r="1336" spans="1:22" x14ac:dyDescent="0.2">
      <c r="A1336" s="406" t="s">
        <v>258</v>
      </c>
      <c r="B1336" s="406" t="s">
        <v>259</v>
      </c>
      <c r="C1336" s="406" t="s">
        <v>123</v>
      </c>
      <c r="D1336" s="406" t="s">
        <v>301</v>
      </c>
      <c r="E1336" s="406" t="s">
        <v>392</v>
      </c>
      <c r="F1336" s="406">
        <v>18</v>
      </c>
      <c r="G1336" s="406" t="s">
        <v>230</v>
      </c>
      <c r="H1336" s="406" t="s">
        <v>172</v>
      </c>
      <c r="I1336" s="406" t="s">
        <v>246</v>
      </c>
      <c r="J1336" s="406" t="s">
        <v>307</v>
      </c>
      <c r="K1336" s="406"/>
      <c r="L1336" s="406"/>
      <c r="M1336" s="406"/>
      <c r="N1336" s="406"/>
      <c r="O1336" s="406">
        <v>0</v>
      </c>
      <c r="P1336" s="406">
        <v>0</v>
      </c>
      <c r="Q1336" s="463">
        <v>18</v>
      </c>
      <c r="R1336" s="464" t="s">
        <v>172</v>
      </c>
      <c r="S1336" s="464" t="s">
        <v>135</v>
      </c>
      <c r="T1336" s="464">
        <v>0</v>
      </c>
      <c r="U1336" s="464">
        <v>0</v>
      </c>
      <c r="V1336" s="464" t="s">
        <v>173</v>
      </c>
    </row>
    <row r="1337" spans="1:22" x14ac:dyDescent="0.2">
      <c r="A1337" s="406" t="s">
        <v>258</v>
      </c>
      <c r="B1337" s="406" t="s">
        <v>259</v>
      </c>
      <c r="C1337" s="406" t="s">
        <v>123</v>
      </c>
      <c r="D1337" s="406" t="s">
        <v>302</v>
      </c>
      <c r="E1337" s="406" t="s">
        <v>392</v>
      </c>
      <c r="F1337" s="406">
        <v>18</v>
      </c>
      <c r="G1337" s="406" t="s">
        <v>230</v>
      </c>
      <c r="H1337" s="406" t="s">
        <v>172</v>
      </c>
      <c r="I1337" s="406" t="s">
        <v>246</v>
      </c>
      <c r="J1337" s="406" t="s">
        <v>307</v>
      </c>
      <c r="K1337" s="406"/>
      <c r="L1337" s="406"/>
      <c r="M1337" s="406"/>
      <c r="N1337" s="406"/>
      <c r="O1337" s="406">
        <v>0</v>
      </c>
      <c r="P1337" s="406">
        <v>0</v>
      </c>
      <c r="Q1337" s="463">
        <v>18</v>
      </c>
      <c r="R1337" s="464" t="s">
        <v>172</v>
      </c>
      <c r="S1337" s="464" t="s">
        <v>137</v>
      </c>
      <c r="T1337" s="464">
        <v>0</v>
      </c>
      <c r="U1337" s="464">
        <v>0</v>
      </c>
      <c r="V1337" s="464" t="s">
        <v>173</v>
      </c>
    </row>
    <row r="1338" spans="1:22" x14ac:dyDescent="0.2">
      <c r="A1338" s="406" t="s">
        <v>258</v>
      </c>
      <c r="B1338" s="406" t="s">
        <v>259</v>
      </c>
      <c r="C1338" s="406" t="s">
        <v>123</v>
      </c>
      <c r="D1338" s="406" t="s">
        <v>303</v>
      </c>
      <c r="E1338" s="406" t="s">
        <v>392</v>
      </c>
      <c r="F1338" s="406">
        <v>18</v>
      </c>
      <c r="G1338" s="406" t="s">
        <v>230</v>
      </c>
      <c r="H1338" s="406" t="s">
        <v>172</v>
      </c>
      <c r="I1338" s="406" t="s">
        <v>246</v>
      </c>
      <c r="J1338" s="406" t="s">
        <v>307</v>
      </c>
      <c r="K1338" s="406"/>
      <c r="L1338" s="406"/>
      <c r="M1338" s="406"/>
      <c r="N1338" s="406"/>
      <c r="O1338" s="406">
        <v>0</v>
      </c>
      <c r="P1338" s="406">
        <v>0</v>
      </c>
      <c r="Q1338" s="463">
        <v>18</v>
      </c>
      <c r="R1338" s="464" t="s">
        <v>172</v>
      </c>
      <c r="S1338" s="464" t="s">
        <v>139</v>
      </c>
      <c r="T1338" s="464">
        <v>0</v>
      </c>
      <c r="U1338" s="464">
        <v>0</v>
      </c>
      <c r="V1338" s="464" t="s">
        <v>173</v>
      </c>
    </row>
    <row r="1339" spans="1:22" x14ac:dyDescent="0.2">
      <c r="A1339" s="406" t="s">
        <v>258</v>
      </c>
      <c r="B1339" s="406" t="s">
        <v>259</v>
      </c>
      <c r="C1339" s="406" t="s">
        <v>123</v>
      </c>
      <c r="D1339" s="406" t="s">
        <v>304</v>
      </c>
      <c r="E1339" s="406" t="s">
        <v>392</v>
      </c>
      <c r="F1339" s="406">
        <v>18</v>
      </c>
      <c r="G1339" s="406" t="s">
        <v>230</v>
      </c>
      <c r="H1339" s="406" t="s">
        <v>172</v>
      </c>
      <c r="I1339" s="406" t="s">
        <v>246</v>
      </c>
      <c r="J1339" s="406" t="s">
        <v>307</v>
      </c>
      <c r="K1339" s="406"/>
      <c r="L1339" s="406"/>
      <c r="M1339" s="406"/>
      <c r="N1339" s="406"/>
      <c r="O1339" s="406">
        <v>0</v>
      </c>
      <c r="P1339" s="406">
        <v>0</v>
      </c>
      <c r="Q1339" s="463">
        <v>18</v>
      </c>
      <c r="R1339" s="464" t="s">
        <v>172</v>
      </c>
      <c r="S1339" s="464" t="s">
        <v>141</v>
      </c>
      <c r="T1339" s="464">
        <v>0</v>
      </c>
      <c r="U1339" s="464">
        <v>0</v>
      </c>
      <c r="V1339" s="464" t="s">
        <v>173</v>
      </c>
    </row>
    <row r="1340" spans="1:22" x14ac:dyDescent="0.2">
      <c r="A1340" s="406" t="s">
        <v>258</v>
      </c>
      <c r="B1340" s="406" t="s">
        <v>259</v>
      </c>
      <c r="C1340" s="406" t="s">
        <v>123</v>
      </c>
      <c r="D1340" s="406" t="s">
        <v>73</v>
      </c>
      <c r="E1340" s="406" t="s">
        <v>392</v>
      </c>
      <c r="F1340" s="406">
        <v>19</v>
      </c>
      <c r="G1340" s="406" t="s">
        <v>230</v>
      </c>
      <c r="H1340" s="406" t="s">
        <v>9</v>
      </c>
      <c r="I1340" s="406" t="s">
        <v>247</v>
      </c>
      <c r="J1340" s="406" t="s">
        <v>307</v>
      </c>
      <c r="K1340" s="406"/>
      <c r="L1340" s="406"/>
      <c r="M1340" s="406"/>
      <c r="N1340" s="406"/>
      <c r="O1340" s="406">
        <v>0</v>
      </c>
      <c r="P1340" s="406">
        <v>0</v>
      </c>
      <c r="Q1340" s="463">
        <v>19</v>
      </c>
      <c r="R1340" s="464" t="s">
        <v>9</v>
      </c>
      <c r="S1340" s="464" t="s">
        <v>133</v>
      </c>
      <c r="T1340" s="464">
        <v>0</v>
      </c>
      <c r="U1340" s="464">
        <v>0</v>
      </c>
      <c r="V1340" s="464"/>
    </row>
    <row r="1341" spans="1:22" x14ac:dyDescent="0.2">
      <c r="A1341" s="406" t="s">
        <v>258</v>
      </c>
      <c r="B1341" s="406" t="s">
        <v>259</v>
      </c>
      <c r="C1341" s="406" t="s">
        <v>123</v>
      </c>
      <c r="D1341" s="406" t="s">
        <v>301</v>
      </c>
      <c r="E1341" s="406" t="s">
        <v>392</v>
      </c>
      <c r="F1341" s="406">
        <v>19</v>
      </c>
      <c r="G1341" s="406" t="s">
        <v>230</v>
      </c>
      <c r="H1341" s="406" t="s">
        <v>9</v>
      </c>
      <c r="I1341" s="406" t="s">
        <v>247</v>
      </c>
      <c r="J1341" s="406" t="s">
        <v>307</v>
      </c>
      <c r="K1341" s="406"/>
      <c r="L1341" s="406"/>
      <c r="M1341" s="406"/>
      <c r="N1341" s="406"/>
      <c r="O1341" s="406">
        <v>0</v>
      </c>
      <c r="P1341" s="406">
        <v>0</v>
      </c>
      <c r="Q1341" s="463">
        <v>19</v>
      </c>
      <c r="R1341" s="464" t="s">
        <v>9</v>
      </c>
      <c r="S1341" s="464" t="s">
        <v>135</v>
      </c>
      <c r="T1341" s="464">
        <v>0</v>
      </c>
      <c r="U1341" s="464">
        <v>0</v>
      </c>
      <c r="V1341" s="464"/>
    </row>
    <row r="1342" spans="1:22" x14ac:dyDescent="0.2">
      <c r="A1342" s="406" t="s">
        <v>258</v>
      </c>
      <c r="B1342" s="406" t="s">
        <v>259</v>
      </c>
      <c r="C1342" s="406" t="s">
        <v>123</v>
      </c>
      <c r="D1342" s="406" t="s">
        <v>302</v>
      </c>
      <c r="E1342" s="406" t="s">
        <v>392</v>
      </c>
      <c r="F1342" s="406">
        <v>19</v>
      </c>
      <c r="G1342" s="406" t="s">
        <v>230</v>
      </c>
      <c r="H1342" s="406" t="s">
        <v>9</v>
      </c>
      <c r="I1342" s="406" t="s">
        <v>247</v>
      </c>
      <c r="J1342" s="406" t="s">
        <v>307</v>
      </c>
      <c r="K1342" s="406"/>
      <c r="L1342" s="406"/>
      <c r="M1342" s="406"/>
      <c r="N1342" s="406"/>
      <c r="O1342" s="406">
        <v>0</v>
      </c>
      <c r="P1342" s="406">
        <v>0</v>
      </c>
      <c r="Q1342" s="463">
        <v>19</v>
      </c>
      <c r="R1342" s="464" t="s">
        <v>9</v>
      </c>
      <c r="S1342" s="464" t="s">
        <v>137</v>
      </c>
      <c r="T1342" s="464">
        <v>0</v>
      </c>
      <c r="U1342" s="464">
        <v>0</v>
      </c>
      <c r="V1342" s="464"/>
    </row>
    <row r="1343" spans="1:22" x14ac:dyDescent="0.2">
      <c r="A1343" s="406" t="s">
        <v>258</v>
      </c>
      <c r="B1343" s="406" t="s">
        <v>259</v>
      </c>
      <c r="C1343" s="406" t="s">
        <v>123</v>
      </c>
      <c r="D1343" s="406" t="s">
        <v>303</v>
      </c>
      <c r="E1343" s="406" t="s">
        <v>392</v>
      </c>
      <c r="F1343" s="406">
        <v>19</v>
      </c>
      <c r="G1343" s="406" t="s">
        <v>230</v>
      </c>
      <c r="H1343" s="406" t="s">
        <v>9</v>
      </c>
      <c r="I1343" s="406" t="s">
        <v>247</v>
      </c>
      <c r="J1343" s="406" t="s">
        <v>307</v>
      </c>
      <c r="K1343" s="406"/>
      <c r="L1343" s="406"/>
      <c r="M1343" s="406"/>
      <c r="N1343" s="406"/>
      <c r="O1343" s="406">
        <v>0</v>
      </c>
      <c r="P1343" s="406">
        <v>0</v>
      </c>
      <c r="Q1343" s="463">
        <v>19</v>
      </c>
      <c r="R1343" s="464" t="s">
        <v>9</v>
      </c>
      <c r="S1343" s="464" t="s">
        <v>139</v>
      </c>
      <c r="T1343" s="464">
        <v>0</v>
      </c>
      <c r="U1343" s="464">
        <v>0</v>
      </c>
      <c r="V1343" s="464"/>
    </row>
    <row r="1344" spans="1:22" x14ac:dyDescent="0.2">
      <c r="A1344" s="406" t="s">
        <v>258</v>
      </c>
      <c r="B1344" s="406" t="s">
        <v>259</v>
      </c>
      <c r="C1344" s="406" t="s">
        <v>123</v>
      </c>
      <c r="D1344" s="406" t="s">
        <v>304</v>
      </c>
      <c r="E1344" s="406" t="s">
        <v>392</v>
      </c>
      <c r="F1344" s="406">
        <v>19</v>
      </c>
      <c r="G1344" s="406" t="s">
        <v>230</v>
      </c>
      <c r="H1344" s="406" t="s">
        <v>9</v>
      </c>
      <c r="I1344" s="406" t="s">
        <v>247</v>
      </c>
      <c r="J1344" s="406" t="s">
        <v>307</v>
      </c>
      <c r="K1344" s="406"/>
      <c r="L1344" s="406"/>
      <c r="M1344" s="406"/>
      <c r="N1344" s="406"/>
      <c r="O1344" s="406">
        <v>0</v>
      </c>
      <c r="P1344" s="406">
        <v>0</v>
      </c>
      <c r="Q1344" s="463">
        <v>19</v>
      </c>
      <c r="R1344" s="464" t="s">
        <v>9</v>
      </c>
      <c r="S1344" s="464" t="s">
        <v>141</v>
      </c>
      <c r="T1344" s="464">
        <v>0</v>
      </c>
      <c r="U1344" s="464">
        <v>0</v>
      </c>
      <c r="V1344" s="464"/>
    </row>
    <row r="1345" spans="1:22" x14ac:dyDescent="0.2">
      <c r="A1345" s="406" t="s">
        <v>258</v>
      </c>
      <c r="B1345" s="406" t="s">
        <v>259</v>
      </c>
      <c r="C1345" s="406" t="s">
        <v>123</v>
      </c>
      <c r="D1345" s="406" t="s">
        <v>73</v>
      </c>
      <c r="E1345" s="406" t="s">
        <v>407</v>
      </c>
      <c r="F1345" s="406">
        <v>1</v>
      </c>
      <c r="G1345" s="406" t="s">
        <v>230</v>
      </c>
      <c r="H1345" s="406" t="s">
        <v>143</v>
      </c>
      <c r="I1345" s="406" t="s">
        <v>246</v>
      </c>
      <c r="J1345" s="406" t="s">
        <v>314</v>
      </c>
      <c r="K1345" s="406"/>
      <c r="L1345" s="406"/>
      <c r="M1345" s="406"/>
      <c r="N1345" s="406"/>
      <c r="O1345" s="406">
        <v>0</v>
      </c>
      <c r="P1345" s="406">
        <v>0.25</v>
      </c>
      <c r="Q1345" s="463">
        <v>1</v>
      </c>
      <c r="R1345" s="464" t="s">
        <v>143</v>
      </c>
      <c r="S1345" s="464" t="s">
        <v>132</v>
      </c>
      <c r="T1345" s="464">
        <v>0</v>
      </c>
      <c r="U1345" s="464">
        <v>0.25</v>
      </c>
      <c r="V1345" s="464" t="s">
        <v>144</v>
      </c>
    </row>
    <row r="1346" spans="1:22" x14ac:dyDescent="0.2">
      <c r="A1346" s="406" t="s">
        <v>258</v>
      </c>
      <c r="B1346" s="406" t="s">
        <v>259</v>
      </c>
      <c r="C1346" s="406" t="s">
        <v>123</v>
      </c>
      <c r="D1346" s="406" t="s">
        <v>73</v>
      </c>
      <c r="E1346" s="406" t="s">
        <v>407</v>
      </c>
      <c r="F1346" s="406">
        <v>1</v>
      </c>
      <c r="G1346" s="406" t="s">
        <v>230</v>
      </c>
      <c r="H1346" s="406" t="s">
        <v>143</v>
      </c>
      <c r="I1346" s="406" t="s">
        <v>246</v>
      </c>
      <c r="J1346" s="406" t="s">
        <v>307</v>
      </c>
      <c r="K1346" s="406"/>
      <c r="L1346" s="406"/>
      <c r="M1346" s="406"/>
      <c r="N1346" s="406"/>
      <c r="O1346" s="406">
        <v>0</v>
      </c>
      <c r="P1346" s="406">
        <v>0</v>
      </c>
      <c r="Q1346" s="463">
        <v>1</v>
      </c>
      <c r="R1346" s="464" t="s">
        <v>143</v>
      </c>
      <c r="S1346" s="464" t="s">
        <v>133</v>
      </c>
      <c r="T1346" s="464">
        <v>0</v>
      </c>
      <c r="U1346" s="464">
        <v>0</v>
      </c>
      <c r="V1346" s="464" t="s">
        <v>144</v>
      </c>
    </row>
    <row r="1347" spans="1:22" x14ac:dyDescent="0.2">
      <c r="A1347" s="406" t="s">
        <v>258</v>
      </c>
      <c r="B1347" s="406" t="s">
        <v>259</v>
      </c>
      <c r="C1347" s="406" t="s">
        <v>123</v>
      </c>
      <c r="D1347" s="406" t="s">
        <v>301</v>
      </c>
      <c r="E1347" s="406" t="s">
        <v>407</v>
      </c>
      <c r="F1347" s="406">
        <v>1</v>
      </c>
      <c r="G1347" s="406" t="s">
        <v>230</v>
      </c>
      <c r="H1347" s="406" t="s">
        <v>143</v>
      </c>
      <c r="I1347" s="406" t="s">
        <v>246</v>
      </c>
      <c r="J1347" s="406" t="s">
        <v>314</v>
      </c>
      <c r="K1347" s="406"/>
      <c r="L1347" s="406"/>
      <c r="M1347" s="406"/>
      <c r="N1347" s="406"/>
      <c r="O1347" s="406">
        <v>0</v>
      </c>
      <c r="P1347" s="406">
        <v>0.1</v>
      </c>
      <c r="Q1347" s="463">
        <v>1</v>
      </c>
      <c r="R1347" s="464" t="s">
        <v>143</v>
      </c>
      <c r="S1347" s="464" t="s">
        <v>134</v>
      </c>
      <c r="T1347" s="464">
        <v>0</v>
      </c>
      <c r="U1347" s="464">
        <v>0.1</v>
      </c>
      <c r="V1347" s="464" t="s">
        <v>144</v>
      </c>
    </row>
    <row r="1348" spans="1:22" x14ac:dyDescent="0.2">
      <c r="A1348" s="406" t="s">
        <v>258</v>
      </c>
      <c r="B1348" s="406" t="s">
        <v>259</v>
      </c>
      <c r="C1348" s="406" t="s">
        <v>123</v>
      </c>
      <c r="D1348" s="406" t="s">
        <v>301</v>
      </c>
      <c r="E1348" s="406" t="s">
        <v>407</v>
      </c>
      <c r="F1348" s="406">
        <v>1</v>
      </c>
      <c r="G1348" s="406" t="s">
        <v>230</v>
      </c>
      <c r="H1348" s="406" t="s">
        <v>143</v>
      </c>
      <c r="I1348" s="406" t="s">
        <v>246</v>
      </c>
      <c r="J1348" s="406" t="s">
        <v>307</v>
      </c>
      <c r="K1348" s="406"/>
      <c r="L1348" s="406"/>
      <c r="M1348" s="406"/>
      <c r="N1348" s="406"/>
      <c r="O1348" s="406">
        <v>0</v>
      </c>
      <c r="P1348" s="406">
        <v>0</v>
      </c>
      <c r="Q1348" s="463">
        <v>1</v>
      </c>
      <c r="R1348" s="464" t="s">
        <v>143</v>
      </c>
      <c r="S1348" s="464" t="s">
        <v>135</v>
      </c>
      <c r="T1348" s="464">
        <v>0</v>
      </c>
      <c r="U1348" s="464">
        <v>0</v>
      </c>
      <c r="V1348" s="464" t="s">
        <v>144</v>
      </c>
    </row>
    <row r="1349" spans="1:22" x14ac:dyDescent="0.2">
      <c r="A1349" s="406" t="s">
        <v>258</v>
      </c>
      <c r="B1349" s="406" t="s">
        <v>259</v>
      </c>
      <c r="C1349" s="406" t="s">
        <v>123</v>
      </c>
      <c r="D1349" s="406" t="s">
        <v>302</v>
      </c>
      <c r="E1349" s="406" t="s">
        <v>407</v>
      </c>
      <c r="F1349" s="406">
        <v>1</v>
      </c>
      <c r="G1349" s="406" t="s">
        <v>230</v>
      </c>
      <c r="H1349" s="406" t="s">
        <v>143</v>
      </c>
      <c r="I1349" s="406" t="s">
        <v>246</v>
      </c>
      <c r="J1349" s="406" t="s">
        <v>314</v>
      </c>
      <c r="K1349" s="406"/>
      <c r="L1349" s="406"/>
      <c r="M1349" s="406"/>
      <c r="N1349" s="406"/>
      <c r="O1349" s="406">
        <v>0</v>
      </c>
      <c r="P1349" s="406">
        <v>0</v>
      </c>
      <c r="Q1349" s="463">
        <v>1</v>
      </c>
      <c r="R1349" s="464" t="s">
        <v>143</v>
      </c>
      <c r="S1349" s="464" t="s">
        <v>136</v>
      </c>
      <c r="T1349" s="464">
        <v>0</v>
      </c>
      <c r="U1349" s="464">
        <v>0</v>
      </c>
      <c r="V1349" s="464" t="s">
        <v>144</v>
      </c>
    </row>
    <row r="1350" spans="1:22" x14ac:dyDescent="0.2">
      <c r="A1350" s="406" t="s">
        <v>258</v>
      </c>
      <c r="B1350" s="406" t="s">
        <v>259</v>
      </c>
      <c r="C1350" s="406" t="s">
        <v>123</v>
      </c>
      <c r="D1350" s="406" t="s">
        <v>302</v>
      </c>
      <c r="E1350" s="406" t="s">
        <v>407</v>
      </c>
      <c r="F1350" s="406">
        <v>1</v>
      </c>
      <c r="G1350" s="406" t="s">
        <v>230</v>
      </c>
      <c r="H1350" s="406" t="s">
        <v>143</v>
      </c>
      <c r="I1350" s="406" t="s">
        <v>246</v>
      </c>
      <c r="J1350" s="406" t="s">
        <v>307</v>
      </c>
      <c r="K1350" s="406"/>
      <c r="L1350" s="406"/>
      <c r="M1350" s="406"/>
      <c r="N1350" s="406"/>
      <c r="O1350" s="406">
        <v>0</v>
      </c>
      <c r="P1350" s="406">
        <v>0</v>
      </c>
      <c r="Q1350" s="463">
        <v>1</v>
      </c>
      <c r="R1350" s="464" t="s">
        <v>143</v>
      </c>
      <c r="S1350" s="464" t="s">
        <v>137</v>
      </c>
      <c r="T1350" s="464">
        <v>0</v>
      </c>
      <c r="U1350" s="464">
        <v>0</v>
      </c>
      <c r="V1350" s="464" t="s">
        <v>144</v>
      </c>
    </row>
    <row r="1351" spans="1:22" x14ac:dyDescent="0.2">
      <c r="A1351" s="406" t="s">
        <v>258</v>
      </c>
      <c r="B1351" s="406" t="s">
        <v>259</v>
      </c>
      <c r="C1351" s="406" t="s">
        <v>123</v>
      </c>
      <c r="D1351" s="406" t="s">
        <v>303</v>
      </c>
      <c r="E1351" s="406" t="s">
        <v>407</v>
      </c>
      <c r="F1351" s="406">
        <v>1</v>
      </c>
      <c r="G1351" s="406" t="s">
        <v>230</v>
      </c>
      <c r="H1351" s="406" t="s">
        <v>143</v>
      </c>
      <c r="I1351" s="406" t="s">
        <v>246</v>
      </c>
      <c r="J1351" s="406" t="s">
        <v>314</v>
      </c>
      <c r="K1351" s="406"/>
      <c r="L1351" s="406"/>
      <c r="M1351" s="406"/>
      <c r="N1351" s="406"/>
      <c r="O1351" s="406">
        <v>0</v>
      </c>
      <c r="P1351" s="406">
        <v>0</v>
      </c>
      <c r="Q1351" s="463">
        <v>1</v>
      </c>
      <c r="R1351" s="464" t="s">
        <v>143</v>
      </c>
      <c r="S1351" s="464" t="s">
        <v>138</v>
      </c>
      <c r="T1351" s="464">
        <v>0</v>
      </c>
      <c r="U1351" s="464">
        <v>0</v>
      </c>
      <c r="V1351" s="464" t="s">
        <v>144</v>
      </c>
    </row>
    <row r="1352" spans="1:22" x14ac:dyDescent="0.2">
      <c r="A1352" s="406" t="s">
        <v>258</v>
      </c>
      <c r="B1352" s="406" t="s">
        <v>259</v>
      </c>
      <c r="C1352" s="406" t="s">
        <v>123</v>
      </c>
      <c r="D1352" s="406" t="s">
        <v>303</v>
      </c>
      <c r="E1352" s="406" t="s">
        <v>407</v>
      </c>
      <c r="F1352" s="406">
        <v>1</v>
      </c>
      <c r="G1352" s="406" t="s">
        <v>230</v>
      </c>
      <c r="H1352" s="406" t="s">
        <v>143</v>
      </c>
      <c r="I1352" s="406" t="s">
        <v>246</v>
      </c>
      <c r="J1352" s="406" t="s">
        <v>307</v>
      </c>
      <c r="K1352" s="406"/>
      <c r="L1352" s="406"/>
      <c r="M1352" s="406"/>
      <c r="N1352" s="406"/>
      <c r="O1352" s="406">
        <v>0</v>
      </c>
      <c r="P1352" s="406">
        <v>0</v>
      </c>
      <c r="Q1352" s="463">
        <v>1</v>
      </c>
      <c r="R1352" s="464" t="s">
        <v>143</v>
      </c>
      <c r="S1352" s="464" t="s">
        <v>139</v>
      </c>
      <c r="T1352" s="464">
        <v>0</v>
      </c>
      <c r="U1352" s="464">
        <v>0</v>
      </c>
      <c r="V1352" s="464" t="s">
        <v>144</v>
      </c>
    </row>
    <row r="1353" spans="1:22" x14ac:dyDescent="0.2">
      <c r="A1353" s="406" t="s">
        <v>258</v>
      </c>
      <c r="B1353" s="406" t="s">
        <v>259</v>
      </c>
      <c r="C1353" s="406" t="s">
        <v>123</v>
      </c>
      <c r="D1353" s="406" t="s">
        <v>304</v>
      </c>
      <c r="E1353" s="406" t="s">
        <v>407</v>
      </c>
      <c r="F1353" s="406">
        <v>1</v>
      </c>
      <c r="G1353" s="406" t="s">
        <v>230</v>
      </c>
      <c r="H1353" s="406" t="s">
        <v>143</v>
      </c>
      <c r="I1353" s="406" t="s">
        <v>246</v>
      </c>
      <c r="J1353" s="406" t="s">
        <v>314</v>
      </c>
      <c r="K1353" s="406"/>
      <c r="L1353" s="406"/>
      <c r="M1353" s="406"/>
      <c r="N1353" s="406"/>
      <c r="O1353" s="406">
        <v>0</v>
      </c>
      <c r="P1353" s="406">
        <v>0</v>
      </c>
      <c r="Q1353" s="463">
        <v>1</v>
      </c>
      <c r="R1353" s="464" t="s">
        <v>143</v>
      </c>
      <c r="S1353" s="464" t="s">
        <v>140</v>
      </c>
      <c r="T1353" s="464">
        <v>0</v>
      </c>
      <c r="U1353" s="464">
        <v>0</v>
      </c>
      <c r="V1353" s="464" t="s">
        <v>144</v>
      </c>
    </row>
    <row r="1354" spans="1:22" x14ac:dyDescent="0.2">
      <c r="A1354" s="406" t="s">
        <v>258</v>
      </c>
      <c r="B1354" s="406" t="s">
        <v>259</v>
      </c>
      <c r="C1354" s="406" t="s">
        <v>123</v>
      </c>
      <c r="D1354" s="406" t="s">
        <v>304</v>
      </c>
      <c r="E1354" s="406" t="s">
        <v>407</v>
      </c>
      <c r="F1354" s="406">
        <v>1</v>
      </c>
      <c r="G1354" s="406" t="s">
        <v>230</v>
      </c>
      <c r="H1354" s="406" t="s">
        <v>143</v>
      </c>
      <c r="I1354" s="406" t="s">
        <v>246</v>
      </c>
      <c r="J1354" s="406" t="s">
        <v>307</v>
      </c>
      <c r="K1354" s="406"/>
      <c r="L1354" s="406"/>
      <c r="M1354" s="406"/>
      <c r="N1354" s="406"/>
      <c r="O1354" s="406">
        <v>0</v>
      </c>
      <c r="P1354" s="406">
        <v>0</v>
      </c>
      <c r="Q1354" s="463">
        <v>1</v>
      </c>
      <c r="R1354" s="464" t="s">
        <v>143</v>
      </c>
      <c r="S1354" s="464" t="s">
        <v>141</v>
      </c>
      <c r="T1354" s="464">
        <v>0</v>
      </c>
      <c r="U1354" s="464">
        <v>0</v>
      </c>
      <c r="V1354" s="464" t="s">
        <v>144</v>
      </c>
    </row>
    <row r="1355" spans="1:22" x14ac:dyDescent="0.2">
      <c r="A1355" s="406" t="s">
        <v>258</v>
      </c>
      <c r="B1355" s="406" t="s">
        <v>259</v>
      </c>
      <c r="C1355" s="406" t="s">
        <v>123</v>
      </c>
      <c r="D1355" s="406" t="s">
        <v>73</v>
      </c>
      <c r="E1355" s="406" t="s">
        <v>407</v>
      </c>
      <c r="F1355" s="406">
        <v>2</v>
      </c>
      <c r="G1355" s="406" t="s">
        <v>230</v>
      </c>
      <c r="H1355" s="406" t="s">
        <v>145</v>
      </c>
      <c r="I1355" s="406" t="s">
        <v>246</v>
      </c>
      <c r="J1355" s="406" t="s">
        <v>314</v>
      </c>
      <c r="K1355" s="406"/>
      <c r="L1355" s="406"/>
      <c r="M1355" s="406"/>
      <c r="N1355" s="406"/>
      <c r="O1355" s="406">
        <v>0</v>
      </c>
      <c r="P1355" s="406">
        <v>0.5</v>
      </c>
      <c r="Q1355" s="463">
        <v>2</v>
      </c>
      <c r="R1355" s="464" t="s">
        <v>145</v>
      </c>
      <c r="S1355" s="464" t="s">
        <v>132</v>
      </c>
      <c r="T1355" s="464">
        <v>0</v>
      </c>
      <c r="U1355" s="464">
        <v>0.5</v>
      </c>
      <c r="V1355" s="464" t="s">
        <v>146</v>
      </c>
    </row>
    <row r="1356" spans="1:22" x14ac:dyDescent="0.2">
      <c r="A1356" s="406" t="s">
        <v>258</v>
      </c>
      <c r="B1356" s="406" t="s">
        <v>259</v>
      </c>
      <c r="C1356" s="406" t="s">
        <v>123</v>
      </c>
      <c r="D1356" s="406" t="s">
        <v>73</v>
      </c>
      <c r="E1356" s="406" t="s">
        <v>407</v>
      </c>
      <c r="F1356" s="406">
        <v>2</v>
      </c>
      <c r="G1356" s="406" t="s">
        <v>230</v>
      </c>
      <c r="H1356" s="406" t="s">
        <v>145</v>
      </c>
      <c r="I1356" s="406" t="s">
        <v>246</v>
      </c>
      <c r="J1356" s="406" t="s">
        <v>307</v>
      </c>
      <c r="K1356" s="406"/>
      <c r="L1356" s="406"/>
      <c r="M1356" s="406"/>
      <c r="N1356" s="406"/>
      <c r="O1356" s="406">
        <v>0</v>
      </c>
      <c r="P1356" s="406">
        <v>0</v>
      </c>
      <c r="Q1356" s="463">
        <v>2</v>
      </c>
      <c r="R1356" s="464" t="s">
        <v>145</v>
      </c>
      <c r="S1356" s="464" t="s">
        <v>133</v>
      </c>
      <c r="T1356" s="464">
        <v>0</v>
      </c>
      <c r="U1356" s="464">
        <v>0</v>
      </c>
      <c r="V1356" s="464" t="s">
        <v>146</v>
      </c>
    </row>
    <row r="1357" spans="1:22" x14ac:dyDescent="0.2">
      <c r="A1357" s="406" t="s">
        <v>258</v>
      </c>
      <c r="B1357" s="406" t="s">
        <v>259</v>
      </c>
      <c r="C1357" s="406" t="s">
        <v>123</v>
      </c>
      <c r="D1357" s="406" t="s">
        <v>301</v>
      </c>
      <c r="E1357" s="406" t="s">
        <v>407</v>
      </c>
      <c r="F1357" s="406">
        <v>2</v>
      </c>
      <c r="G1357" s="406" t="s">
        <v>230</v>
      </c>
      <c r="H1357" s="406" t="s">
        <v>145</v>
      </c>
      <c r="I1357" s="406" t="s">
        <v>246</v>
      </c>
      <c r="J1357" s="406" t="s">
        <v>314</v>
      </c>
      <c r="K1357" s="406"/>
      <c r="L1357" s="406"/>
      <c r="M1357" s="406"/>
      <c r="N1357" s="406"/>
      <c r="O1357" s="406">
        <v>0</v>
      </c>
      <c r="P1357" s="406">
        <v>0.5</v>
      </c>
      <c r="Q1357" s="463">
        <v>2</v>
      </c>
      <c r="R1357" s="464" t="s">
        <v>145</v>
      </c>
      <c r="S1357" s="464" t="s">
        <v>134</v>
      </c>
      <c r="T1357" s="464">
        <v>0</v>
      </c>
      <c r="U1357" s="464">
        <v>0.5</v>
      </c>
      <c r="V1357" s="464" t="s">
        <v>146</v>
      </c>
    </row>
    <row r="1358" spans="1:22" x14ac:dyDescent="0.2">
      <c r="A1358" s="406" t="s">
        <v>258</v>
      </c>
      <c r="B1358" s="406" t="s">
        <v>259</v>
      </c>
      <c r="C1358" s="406" t="s">
        <v>123</v>
      </c>
      <c r="D1358" s="406" t="s">
        <v>301</v>
      </c>
      <c r="E1358" s="406" t="s">
        <v>407</v>
      </c>
      <c r="F1358" s="406">
        <v>2</v>
      </c>
      <c r="G1358" s="406" t="s">
        <v>230</v>
      </c>
      <c r="H1358" s="406" t="s">
        <v>145</v>
      </c>
      <c r="I1358" s="406" t="s">
        <v>246</v>
      </c>
      <c r="J1358" s="406" t="s">
        <v>307</v>
      </c>
      <c r="K1358" s="406"/>
      <c r="L1358" s="406"/>
      <c r="M1358" s="406"/>
      <c r="N1358" s="406"/>
      <c r="O1358" s="406">
        <v>0</v>
      </c>
      <c r="P1358" s="406">
        <v>0</v>
      </c>
      <c r="Q1358" s="463">
        <v>2</v>
      </c>
      <c r="R1358" s="464" t="s">
        <v>145</v>
      </c>
      <c r="S1358" s="464" t="s">
        <v>135</v>
      </c>
      <c r="T1358" s="464">
        <v>0</v>
      </c>
      <c r="U1358" s="464">
        <v>0</v>
      </c>
      <c r="V1358" s="464" t="s">
        <v>146</v>
      </c>
    </row>
    <row r="1359" spans="1:22" x14ac:dyDescent="0.2">
      <c r="A1359" s="406" t="s">
        <v>258</v>
      </c>
      <c r="B1359" s="406" t="s">
        <v>259</v>
      </c>
      <c r="C1359" s="406" t="s">
        <v>123</v>
      </c>
      <c r="D1359" s="406" t="s">
        <v>302</v>
      </c>
      <c r="E1359" s="406" t="s">
        <v>407</v>
      </c>
      <c r="F1359" s="406">
        <v>2</v>
      </c>
      <c r="G1359" s="406" t="s">
        <v>230</v>
      </c>
      <c r="H1359" s="406" t="s">
        <v>145</v>
      </c>
      <c r="I1359" s="406" t="s">
        <v>246</v>
      </c>
      <c r="J1359" s="406" t="s">
        <v>314</v>
      </c>
      <c r="K1359" s="406"/>
      <c r="L1359" s="406"/>
      <c r="M1359" s="406"/>
      <c r="N1359" s="406"/>
      <c r="O1359" s="406">
        <v>0</v>
      </c>
      <c r="P1359" s="406">
        <v>0.5</v>
      </c>
      <c r="Q1359" s="463">
        <v>2</v>
      </c>
      <c r="R1359" s="464" t="s">
        <v>145</v>
      </c>
      <c r="S1359" s="464" t="s">
        <v>136</v>
      </c>
      <c r="T1359" s="464">
        <v>0</v>
      </c>
      <c r="U1359" s="464">
        <v>0.5</v>
      </c>
      <c r="V1359" s="464" t="s">
        <v>146</v>
      </c>
    </row>
    <row r="1360" spans="1:22" x14ac:dyDescent="0.2">
      <c r="A1360" s="406" t="s">
        <v>258</v>
      </c>
      <c r="B1360" s="406" t="s">
        <v>259</v>
      </c>
      <c r="C1360" s="406" t="s">
        <v>123</v>
      </c>
      <c r="D1360" s="406" t="s">
        <v>302</v>
      </c>
      <c r="E1360" s="406" t="s">
        <v>407</v>
      </c>
      <c r="F1360" s="406">
        <v>2</v>
      </c>
      <c r="G1360" s="406" t="s">
        <v>230</v>
      </c>
      <c r="H1360" s="406" t="s">
        <v>145</v>
      </c>
      <c r="I1360" s="406" t="s">
        <v>246</v>
      </c>
      <c r="J1360" s="406" t="s">
        <v>307</v>
      </c>
      <c r="K1360" s="406"/>
      <c r="L1360" s="406"/>
      <c r="M1360" s="406"/>
      <c r="N1360" s="406"/>
      <c r="O1360" s="406">
        <v>0</v>
      </c>
      <c r="P1360" s="406">
        <v>0</v>
      </c>
      <c r="Q1360" s="463">
        <v>2</v>
      </c>
      <c r="R1360" s="464" t="s">
        <v>145</v>
      </c>
      <c r="S1360" s="464" t="s">
        <v>137</v>
      </c>
      <c r="T1360" s="464">
        <v>0</v>
      </c>
      <c r="U1360" s="464">
        <v>0</v>
      </c>
      <c r="V1360" s="464" t="s">
        <v>146</v>
      </c>
    </row>
    <row r="1361" spans="1:22" x14ac:dyDescent="0.2">
      <c r="A1361" s="406" t="s">
        <v>258</v>
      </c>
      <c r="B1361" s="406" t="s">
        <v>259</v>
      </c>
      <c r="C1361" s="406" t="s">
        <v>123</v>
      </c>
      <c r="D1361" s="406" t="s">
        <v>303</v>
      </c>
      <c r="E1361" s="406" t="s">
        <v>407</v>
      </c>
      <c r="F1361" s="406">
        <v>2</v>
      </c>
      <c r="G1361" s="406" t="s">
        <v>230</v>
      </c>
      <c r="H1361" s="406" t="s">
        <v>145</v>
      </c>
      <c r="I1361" s="406" t="s">
        <v>246</v>
      </c>
      <c r="J1361" s="406" t="s">
        <v>314</v>
      </c>
      <c r="K1361" s="406"/>
      <c r="L1361" s="406"/>
      <c r="M1361" s="406"/>
      <c r="N1361" s="406"/>
      <c r="O1361" s="406">
        <v>0</v>
      </c>
      <c r="P1361" s="406">
        <v>0.5</v>
      </c>
      <c r="Q1361" s="463">
        <v>2</v>
      </c>
      <c r="R1361" s="464" t="s">
        <v>145</v>
      </c>
      <c r="S1361" s="464" t="s">
        <v>138</v>
      </c>
      <c r="T1361" s="464">
        <v>0</v>
      </c>
      <c r="U1361" s="464">
        <v>0.5</v>
      </c>
      <c r="V1361" s="464" t="s">
        <v>146</v>
      </c>
    </row>
    <row r="1362" spans="1:22" x14ac:dyDescent="0.2">
      <c r="A1362" s="406" t="s">
        <v>258</v>
      </c>
      <c r="B1362" s="406" t="s">
        <v>259</v>
      </c>
      <c r="C1362" s="406" t="s">
        <v>123</v>
      </c>
      <c r="D1362" s="406" t="s">
        <v>303</v>
      </c>
      <c r="E1362" s="406" t="s">
        <v>407</v>
      </c>
      <c r="F1362" s="406">
        <v>2</v>
      </c>
      <c r="G1362" s="406" t="s">
        <v>230</v>
      </c>
      <c r="H1362" s="406" t="s">
        <v>145</v>
      </c>
      <c r="I1362" s="406" t="s">
        <v>246</v>
      </c>
      <c r="J1362" s="406" t="s">
        <v>307</v>
      </c>
      <c r="K1362" s="406"/>
      <c r="L1362" s="406"/>
      <c r="M1362" s="406"/>
      <c r="N1362" s="406"/>
      <c r="O1362" s="406">
        <v>0</v>
      </c>
      <c r="P1362" s="406">
        <v>0</v>
      </c>
      <c r="Q1362" s="463">
        <v>2</v>
      </c>
      <c r="R1362" s="464" t="s">
        <v>145</v>
      </c>
      <c r="S1362" s="464" t="s">
        <v>139</v>
      </c>
      <c r="T1362" s="464">
        <v>0</v>
      </c>
      <c r="U1362" s="464">
        <v>0</v>
      </c>
      <c r="V1362" s="464" t="s">
        <v>146</v>
      </c>
    </row>
    <row r="1363" spans="1:22" x14ac:dyDescent="0.2">
      <c r="A1363" s="406" t="s">
        <v>258</v>
      </c>
      <c r="B1363" s="406" t="s">
        <v>259</v>
      </c>
      <c r="C1363" s="406" t="s">
        <v>123</v>
      </c>
      <c r="D1363" s="406" t="s">
        <v>304</v>
      </c>
      <c r="E1363" s="406" t="s">
        <v>407</v>
      </c>
      <c r="F1363" s="406">
        <v>2</v>
      </c>
      <c r="G1363" s="406" t="s">
        <v>230</v>
      </c>
      <c r="H1363" s="406" t="s">
        <v>145</v>
      </c>
      <c r="I1363" s="406" t="s">
        <v>246</v>
      </c>
      <c r="J1363" s="406" t="s">
        <v>314</v>
      </c>
      <c r="K1363" s="406"/>
      <c r="L1363" s="406"/>
      <c r="M1363" s="406"/>
      <c r="N1363" s="406"/>
      <c r="O1363" s="406">
        <v>0</v>
      </c>
      <c r="P1363" s="406">
        <v>0.5</v>
      </c>
      <c r="Q1363" s="463">
        <v>2</v>
      </c>
      <c r="R1363" s="464" t="s">
        <v>145</v>
      </c>
      <c r="S1363" s="464" t="s">
        <v>140</v>
      </c>
      <c r="T1363" s="464">
        <v>0</v>
      </c>
      <c r="U1363" s="464">
        <v>0.5</v>
      </c>
      <c r="V1363" s="464" t="s">
        <v>146</v>
      </c>
    </row>
    <row r="1364" spans="1:22" x14ac:dyDescent="0.2">
      <c r="A1364" s="406" t="s">
        <v>258</v>
      </c>
      <c r="B1364" s="406" t="s">
        <v>259</v>
      </c>
      <c r="C1364" s="406" t="s">
        <v>123</v>
      </c>
      <c r="D1364" s="406" t="s">
        <v>304</v>
      </c>
      <c r="E1364" s="406" t="s">
        <v>407</v>
      </c>
      <c r="F1364" s="406">
        <v>2</v>
      </c>
      <c r="G1364" s="406" t="s">
        <v>230</v>
      </c>
      <c r="H1364" s="406" t="s">
        <v>145</v>
      </c>
      <c r="I1364" s="406" t="s">
        <v>246</v>
      </c>
      <c r="J1364" s="406" t="s">
        <v>307</v>
      </c>
      <c r="K1364" s="406"/>
      <c r="L1364" s="406"/>
      <c r="M1364" s="406"/>
      <c r="N1364" s="406"/>
      <c r="O1364" s="406">
        <v>0</v>
      </c>
      <c r="P1364" s="406">
        <v>0</v>
      </c>
      <c r="Q1364" s="463">
        <v>2</v>
      </c>
      <c r="R1364" s="464" t="s">
        <v>145</v>
      </c>
      <c r="S1364" s="464" t="s">
        <v>141</v>
      </c>
      <c r="T1364" s="464">
        <v>0</v>
      </c>
      <c r="U1364" s="464">
        <v>0</v>
      </c>
      <c r="V1364" s="464" t="s">
        <v>146</v>
      </c>
    </row>
    <row r="1365" spans="1:22" x14ac:dyDescent="0.2">
      <c r="A1365" s="406" t="s">
        <v>258</v>
      </c>
      <c r="B1365" s="406" t="s">
        <v>259</v>
      </c>
      <c r="C1365" s="406" t="s">
        <v>123</v>
      </c>
      <c r="D1365" s="406" t="s">
        <v>73</v>
      </c>
      <c r="E1365" s="406" t="s">
        <v>407</v>
      </c>
      <c r="F1365" s="406">
        <v>3</v>
      </c>
      <c r="G1365" s="406" t="s">
        <v>230</v>
      </c>
      <c r="H1365" s="406" t="s">
        <v>147</v>
      </c>
      <c r="I1365" s="406" t="s">
        <v>246</v>
      </c>
      <c r="J1365" s="406" t="s">
        <v>314</v>
      </c>
      <c r="K1365" s="406"/>
      <c r="L1365" s="406"/>
      <c r="M1365" s="406"/>
      <c r="N1365" s="406"/>
      <c r="O1365" s="406">
        <v>0</v>
      </c>
      <c r="P1365" s="406">
        <v>0.7</v>
      </c>
      <c r="Q1365" s="463">
        <v>3</v>
      </c>
      <c r="R1365" s="464" t="s">
        <v>147</v>
      </c>
      <c r="S1365" s="464" t="s">
        <v>132</v>
      </c>
      <c r="T1365" s="464">
        <v>0</v>
      </c>
      <c r="U1365" s="464">
        <v>0.7</v>
      </c>
      <c r="V1365" s="464" t="s">
        <v>148</v>
      </c>
    </row>
    <row r="1366" spans="1:22" x14ac:dyDescent="0.2">
      <c r="A1366" s="406" t="s">
        <v>258</v>
      </c>
      <c r="B1366" s="406" t="s">
        <v>259</v>
      </c>
      <c r="C1366" s="406" t="s">
        <v>123</v>
      </c>
      <c r="D1366" s="406" t="s">
        <v>73</v>
      </c>
      <c r="E1366" s="406" t="s">
        <v>407</v>
      </c>
      <c r="F1366" s="406">
        <v>3</v>
      </c>
      <c r="G1366" s="406" t="s">
        <v>230</v>
      </c>
      <c r="H1366" s="406" t="s">
        <v>147</v>
      </c>
      <c r="I1366" s="406" t="s">
        <v>246</v>
      </c>
      <c r="J1366" s="406" t="s">
        <v>307</v>
      </c>
      <c r="K1366" s="406"/>
      <c r="L1366" s="406"/>
      <c r="M1366" s="406"/>
      <c r="N1366" s="406"/>
      <c r="O1366" s="406">
        <v>0</v>
      </c>
      <c r="P1366" s="406">
        <v>0</v>
      </c>
      <c r="Q1366" s="463">
        <v>3</v>
      </c>
      <c r="R1366" s="464" t="s">
        <v>147</v>
      </c>
      <c r="S1366" s="464" t="s">
        <v>133</v>
      </c>
      <c r="T1366" s="464">
        <v>0</v>
      </c>
      <c r="U1366" s="464">
        <v>0</v>
      </c>
      <c r="V1366" s="464" t="s">
        <v>148</v>
      </c>
    </row>
    <row r="1367" spans="1:22" x14ac:dyDescent="0.2">
      <c r="A1367" s="406" t="s">
        <v>258</v>
      </c>
      <c r="B1367" s="406" t="s">
        <v>259</v>
      </c>
      <c r="C1367" s="406" t="s">
        <v>123</v>
      </c>
      <c r="D1367" s="406" t="s">
        <v>301</v>
      </c>
      <c r="E1367" s="406" t="s">
        <v>407</v>
      </c>
      <c r="F1367" s="406">
        <v>3</v>
      </c>
      <c r="G1367" s="406" t="s">
        <v>230</v>
      </c>
      <c r="H1367" s="406" t="s">
        <v>147</v>
      </c>
      <c r="I1367" s="406" t="s">
        <v>246</v>
      </c>
      <c r="J1367" s="406" t="s">
        <v>314</v>
      </c>
      <c r="K1367" s="406"/>
      <c r="L1367" s="406"/>
      <c r="M1367" s="406"/>
      <c r="N1367" s="406"/>
      <c r="O1367" s="406">
        <v>0</v>
      </c>
      <c r="P1367" s="406">
        <v>0.4</v>
      </c>
      <c r="Q1367" s="463">
        <v>3</v>
      </c>
      <c r="R1367" s="464" t="s">
        <v>147</v>
      </c>
      <c r="S1367" s="464" t="s">
        <v>134</v>
      </c>
      <c r="T1367" s="464">
        <v>0</v>
      </c>
      <c r="U1367" s="464">
        <v>0.4</v>
      </c>
      <c r="V1367" s="464" t="s">
        <v>148</v>
      </c>
    </row>
    <row r="1368" spans="1:22" x14ac:dyDescent="0.2">
      <c r="A1368" s="406" t="s">
        <v>258</v>
      </c>
      <c r="B1368" s="406" t="s">
        <v>259</v>
      </c>
      <c r="C1368" s="406" t="s">
        <v>123</v>
      </c>
      <c r="D1368" s="406" t="s">
        <v>301</v>
      </c>
      <c r="E1368" s="406" t="s">
        <v>407</v>
      </c>
      <c r="F1368" s="406">
        <v>3</v>
      </c>
      <c r="G1368" s="406" t="s">
        <v>230</v>
      </c>
      <c r="H1368" s="406" t="s">
        <v>147</v>
      </c>
      <c r="I1368" s="406" t="s">
        <v>246</v>
      </c>
      <c r="J1368" s="406" t="s">
        <v>307</v>
      </c>
      <c r="K1368" s="406"/>
      <c r="L1368" s="406"/>
      <c r="M1368" s="406"/>
      <c r="N1368" s="406"/>
      <c r="O1368" s="406">
        <v>0</v>
      </c>
      <c r="P1368" s="406">
        <v>0</v>
      </c>
      <c r="Q1368" s="463">
        <v>3</v>
      </c>
      <c r="R1368" s="464" t="s">
        <v>147</v>
      </c>
      <c r="S1368" s="464" t="s">
        <v>135</v>
      </c>
      <c r="T1368" s="464">
        <v>0</v>
      </c>
      <c r="U1368" s="464">
        <v>0</v>
      </c>
      <c r="V1368" s="464" t="s">
        <v>148</v>
      </c>
    </row>
    <row r="1369" spans="1:22" x14ac:dyDescent="0.2">
      <c r="A1369" s="406" t="s">
        <v>258</v>
      </c>
      <c r="B1369" s="406" t="s">
        <v>259</v>
      </c>
      <c r="C1369" s="406" t="s">
        <v>123</v>
      </c>
      <c r="D1369" s="406" t="s">
        <v>302</v>
      </c>
      <c r="E1369" s="406" t="s">
        <v>407</v>
      </c>
      <c r="F1369" s="406">
        <v>3</v>
      </c>
      <c r="G1369" s="406" t="s">
        <v>230</v>
      </c>
      <c r="H1369" s="406" t="s">
        <v>147</v>
      </c>
      <c r="I1369" s="406" t="s">
        <v>246</v>
      </c>
      <c r="J1369" s="406" t="s">
        <v>314</v>
      </c>
      <c r="K1369" s="406"/>
      <c r="L1369" s="406"/>
      <c r="M1369" s="406"/>
      <c r="N1369" s="406"/>
      <c r="O1369" s="406">
        <v>0</v>
      </c>
      <c r="P1369" s="406">
        <v>0.2</v>
      </c>
      <c r="Q1369" s="463">
        <v>3</v>
      </c>
      <c r="R1369" s="464" t="s">
        <v>147</v>
      </c>
      <c r="S1369" s="464" t="s">
        <v>136</v>
      </c>
      <c r="T1369" s="464">
        <v>0</v>
      </c>
      <c r="U1369" s="464">
        <v>0.2</v>
      </c>
      <c r="V1369" s="464" t="s">
        <v>148</v>
      </c>
    </row>
    <row r="1370" spans="1:22" x14ac:dyDescent="0.2">
      <c r="A1370" s="406" t="s">
        <v>258</v>
      </c>
      <c r="B1370" s="406" t="s">
        <v>259</v>
      </c>
      <c r="C1370" s="406" t="s">
        <v>123</v>
      </c>
      <c r="D1370" s="406" t="s">
        <v>302</v>
      </c>
      <c r="E1370" s="406" t="s">
        <v>407</v>
      </c>
      <c r="F1370" s="406">
        <v>3</v>
      </c>
      <c r="G1370" s="406" t="s">
        <v>230</v>
      </c>
      <c r="H1370" s="406" t="s">
        <v>147</v>
      </c>
      <c r="I1370" s="406" t="s">
        <v>246</v>
      </c>
      <c r="J1370" s="406" t="s">
        <v>307</v>
      </c>
      <c r="K1370" s="406"/>
      <c r="L1370" s="406"/>
      <c r="M1370" s="406"/>
      <c r="N1370" s="406"/>
      <c r="O1370" s="406">
        <v>0</v>
      </c>
      <c r="P1370" s="406">
        <v>0</v>
      </c>
      <c r="Q1370" s="463">
        <v>3</v>
      </c>
      <c r="R1370" s="464" t="s">
        <v>147</v>
      </c>
      <c r="S1370" s="464" t="s">
        <v>137</v>
      </c>
      <c r="T1370" s="464">
        <v>0</v>
      </c>
      <c r="U1370" s="464">
        <v>0</v>
      </c>
      <c r="V1370" s="464" t="s">
        <v>148</v>
      </c>
    </row>
    <row r="1371" spans="1:22" x14ac:dyDescent="0.2">
      <c r="A1371" s="406" t="s">
        <v>258</v>
      </c>
      <c r="B1371" s="406" t="s">
        <v>259</v>
      </c>
      <c r="C1371" s="406" t="s">
        <v>123</v>
      </c>
      <c r="D1371" s="406" t="s">
        <v>303</v>
      </c>
      <c r="E1371" s="406" t="s">
        <v>407</v>
      </c>
      <c r="F1371" s="406">
        <v>3</v>
      </c>
      <c r="G1371" s="406" t="s">
        <v>230</v>
      </c>
      <c r="H1371" s="406" t="s">
        <v>147</v>
      </c>
      <c r="I1371" s="406" t="s">
        <v>246</v>
      </c>
      <c r="J1371" s="406" t="s">
        <v>314</v>
      </c>
      <c r="K1371" s="406"/>
      <c r="L1371" s="406"/>
      <c r="M1371" s="406"/>
      <c r="N1371" s="406"/>
      <c r="O1371" s="406">
        <v>0</v>
      </c>
      <c r="P1371" s="406">
        <v>0.2</v>
      </c>
      <c r="Q1371" s="463">
        <v>3</v>
      </c>
      <c r="R1371" s="464" t="s">
        <v>147</v>
      </c>
      <c r="S1371" s="464" t="s">
        <v>138</v>
      </c>
      <c r="T1371" s="464">
        <v>0</v>
      </c>
      <c r="U1371" s="464">
        <v>0.2</v>
      </c>
      <c r="V1371" s="464" t="s">
        <v>148</v>
      </c>
    </row>
    <row r="1372" spans="1:22" x14ac:dyDescent="0.2">
      <c r="A1372" s="406" t="s">
        <v>258</v>
      </c>
      <c r="B1372" s="406" t="s">
        <v>259</v>
      </c>
      <c r="C1372" s="406" t="s">
        <v>123</v>
      </c>
      <c r="D1372" s="406" t="s">
        <v>303</v>
      </c>
      <c r="E1372" s="406" t="s">
        <v>407</v>
      </c>
      <c r="F1372" s="406">
        <v>3</v>
      </c>
      <c r="G1372" s="406" t="s">
        <v>230</v>
      </c>
      <c r="H1372" s="406" t="s">
        <v>147</v>
      </c>
      <c r="I1372" s="406" t="s">
        <v>246</v>
      </c>
      <c r="J1372" s="406" t="s">
        <v>307</v>
      </c>
      <c r="K1372" s="406"/>
      <c r="L1372" s="406"/>
      <c r="M1372" s="406"/>
      <c r="N1372" s="406"/>
      <c r="O1372" s="406">
        <v>0</v>
      </c>
      <c r="P1372" s="406">
        <v>0</v>
      </c>
      <c r="Q1372" s="463">
        <v>3</v>
      </c>
      <c r="R1372" s="464" t="s">
        <v>147</v>
      </c>
      <c r="S1372" s="464" t="s">
        <v>139</v>
      </c>
      <c r="T1372" s="464">
        <v>0</v>
      </c>
      <c r="U1372" s="464">
        <v>0</v>
      </c>
      <c r="V1372" s="464" t="s">
        <v>148</v>
      </c>
    </row>
    <row r="1373" spans="1:22" x14ac:dyDescent="0.2">
      <c r="A1373" s="406" t="s">
        <v>258</v>
      </c>
      <c r="B1373" s="406" t="s">
        <v>259</v>
      </c>
      <c r="C1373" s="406" t="s">
        <v>123</v>
      </c>
      <c r="D1373" s="406" t="s">
        <v>304</v>
      </c>
      <c r="E1373" s="406" t="s">
        <v>407</v>
      </c>
      <c r="F1373" s="406">
        <v>3</v>
      </c>
      <c r="G1373" s="406" t="s">
        <v>230</v>
      </c>
      <c r="H1373" s="406" t="s">
        <v>147</v>
      </c>
      <c r="I1373" s="406" t="s">
        <v>246</v>
      </c>
      <c r="J1373" s="406" t="s">
        <v>314</v>
      </c>
      <c r="K1373" s="406"/>
      <c r="L1373" s="406"/>
      <c r="M1373" s="406"/>
      <c r="N1373" s="406"/>
      <c r="O1373" s="406">
        <v>0</v>
      </c>
      <c r="P1373" s="406">
        <v>0.2</v>
      </c>
      <c r="Q1373" s="463">
        <v>3</v>
      </c>
      <c r="R1373" s="464" t="s">
        <v>147</v>
      </c>
      <c r="S1373" s="464" t="s">
        <v>140</v>
      </c>
      <c r="T1373" s="464">
        <v>0</v>
      </c>
      <c r="U1373" s="464">
        <v>0.2</v>
      </c>
      <c r="V1373" s="464" t="s">
        <v>148</v>
      </c>
    </row>
    <row r="1374" spans="1:22" x14ac:dyDescent="0.2">
      <c r="A1374" s="406" t="s">
        <v>258</v>
      </c>
      <c r="B1374" s="406" t="s">
        <v>259</v>
      </c>
      <c r="C1374" s="406" t="s">
        <v>123</v>
      </c>
      <c r="D1374" s="406" t="s">
        <v>304</v>
      </c>
      <c r="E1374" s="406" t="s">
        <v>407</v>
      </c>
      <c r="F1374" s="406">
        <v>3</v>
      </c>
      <c r="G1374" s="406" t="s">
        <v>230</v>
      </c>
      <c r="H1374" s="406" t="s">
        <v>147</v>
      </c>
      <c r="I1374" s="406" t="s">
        <v>246</v>
      </c>
      <c r="J1374" s="406" t="s">
        <v>307</v>
      </c>
      <c r="K1374" s="406"/>
      <c r="L1374" s="406"/>
      <c r="M1374" s="406"/>
      <c r="N1374" s="406"/>
      <c r="O1374" s="406">
        <v>0</v>
      </c>
      <c r="P1374" s="406">
        <v>0</v>
      </c>
      <c r="Q1374" s="463">
        <v>3</v>
      </c>
      <c r="R1374" s="464" t="s">
        <v>147</v>
      </c>
      <c r="S1374" s="464" t="s">
        <v>141</v>
      </c>
      <c r="T1374" s="464">
        <v>0</v>
      </c>
      <c r="U1374" s="464">
        <v>0</v>
      </c>
      <c r="V1374" s="464" t="s">
        <v>148</v>
      </c>
    </row>
    <row r="1375" spans="1:22" x14ac:dyDescent="0.2">
      <c r="A1375" s="406" t="s">
        <v>258</v>
      </c>
      <c r="B1375" s="406" t="s">
        <v>259</v>
      </c>
      <c r="C1375" s="406" t="s">
        <v>123</v>
      </c>
      <c r="D1375" s="406" t="s">
        <v>73</v>
      </c>
      <c r="E1375" s="406" t="s">
        <v>407</v>
      </c>
      <c r="F1375" s="406">
        <v>4</v>
      </c>
      <c r="G1375" s="406" t="s">
        <v>230</v>
      </c>
      <c r="H1375" s="406" t="s">
        <v>149</v>
      </c>
      <c r="I1375" s="406" t="s">
        <v>246</v>
      </c>
      <c r="J1375" s="406" t="s">
        <v>314</v>
      </c>
      <c r="K1375" s="406"/>
      <c r="L1375" s="406"/>
      <c r="M1375" s="406"/>
      <c r="N1375" s="406"/>
      <c r="O1375" s="406">
        <v>0</v>
      </c>
      <c r="P1375" s="406">
        <v>0.45</v>
      </c>
      <c r="Q1375" s="463">
        <v>4</v>
      </c>
      <c r="R1375" s="464" t="s">
        <v>149</v>
      </c>
      <c r="S1375" s="464" t="s">
        <v>132</v>
      </c>
      <c r="T1375" s="464">
        <v>0</v>
      </c>
      <c r="U1375" s="464">
        <v>0.45</v>
      </c>
      <c r="V1375" s="464" t="s">
        <v>150</v>
      </c>
    </row>
    <row r="1376" spans="1:22" x14ac:dyDescent="0.2">
      <c r="A1376" s="406" t="s">
        <v>258</v>
      </c>
      <c r="B1376" s="406" t="s">
        <v>259</v>
      </c>
      <c r="C1376" s="406" t="s">
        <v>123</v>
      </c>
      <c r="D1376" s="406" t="s">
        <v>73</v>
      </c>
      <c r="E1376" s="406" t="s">
        <v>407</v>
      </c>
      <c r="F1376" s="406">
        <v>4</v>
      </c>
      <c r="G1376" s="406" t="s">
        <v>230</v>
      </c>
      <c r="H1376" s="406" t="s">
        <v>149</v>
      </c>
      <c r="I1376" s="406" t="s">
        <v>246</v>
      </c>
      <c r="J1376" s="406" t="s">
        <v>307</v>
      </c>
      <c r="K1376" s="406"/>
      <c r="L1376" s="406"/>
      <c r="M1376" s="406"/>
      <c r="N1376" s="406"/>
      <c r="O1376" s="406">
        <v>0</v>
      </c>
      <c r="P1376" s="406">
        <v>0</v>
      </c>
      <c r="Q1376" s="463">
        <v>4</v>
      </c>
      <c r="R1376" s="464" t="s">
        <v>149</v>
      </c>
      <c r="S1376" s="464" t="s">
        <v>133</v>
      </c>
      <c r="T1376" s="464">
        <v>0</v>
      </c>
      <c r="U1376" s="464">
        <v>0</v>
      </c>
      <c r="V1376" s="464" t="s">
        <v>150</v>
      </c>
    </row>
    <row r="1377" spans="1:22" x14ac:dyDescent="0.2">
      <c r="A1377" s="406" t="s">
        <v>258</v>
      </c>
      <c r="B1377" s="406" t="s">
        <v>259</v>
      </c>
      <c r="C1377" s="406" t="s">
        <v>123</v>
      </c>
      <c r="D1377" s="406" t="s">
        <v>301</v>
      </c>
      <c r="E1377" s="406" t="s">
        <v>407</v>
      </c>
      <c r="F1377" s="406">
        <v>4</v>
      </c>
      <c r="G1377" s="406" t="s">
        <v>230</v>
      </c>
      <c r="H1377" s="406" t="s">
        <v>149</v>
      </c>
      <c r="I1377" s="406" t="s">
        <v>246</v>
      </c>
      <c r="J1377" s="406" t="s">
        <v>314</v>
      </c>
      <c r="K1377" s="406"/>
      <c r="L1377" s="406"/>
      <c r="M1377" s="406"/>
      <c r="N1377" s="406"/>
      <c r="O1377" s="406">
        <v>0</v>
      </c>
      <c r="P1377" s="406">
        <v>0.25</v>
      </c>
      <c r="Q1377" s="463">
        <v>4</v>
      </c>
      <c r="R1377" s="464" t="s">
        <v>149</v>
      </c>
      <c r="S1377" s="464" t="s">
        <v>134</v>
      </c>
      <c r="T1377" s="464">
        <v>0</v>
      </c>
      <c r="U1377" s="464">
        <v>0.25</v>
      </c>
      <c r="V1377" s="464" t="s">
        <v>150</v>
      </c>
    </row>
    <row r="1378" spans="1:22" x14ac:dyDescent="0.2">
      <c r="A1378" s="406" t="s">
        <v>258</v>
      </c>
      <c r="B1378" s="406" t="s">
        <v>259</v>
      </c>
      <c r="C1378" s="406" t="s">
        <v>123</v>
      </c>
      <c r="D1378" s="406" t="s">
        <v>301</v>
      </c>
      <c r="E1378" s="406" t="s">
        <v>407</v>
      </c>
      <c r="F1378" s="406">
        <v>4</v>
      </c>
      <c r="G1378" s="406" t="s">
        <v>230</v>
      </c>
      <c r="H1378" s="406" t="s">
        <v>149</v>
      </c>
      <c r="I1378" s="406" t="s">
        <v>246</v>
      </c>
      <c r="J1378" s="406" t="s">
        <v>307</v>
      </c>
      <c r="K1378" s="406"/>
      <c r="L1378" s="406"/>
      <c r="M1378" s="406"/>
      <c r="N1378" s="406"/>
      <c r="O1378" s="406">
        <v>0</v>
      </c>
      <c r="P1378" s="406">
        <v>0</v>
      </c>
      <c r="Q1378" s="463">
        <v>4</v>
      </c>
      <c r="R1378" s="464" t="s">
        <v>149</v>
      </c>
      <c r="S1378" s="464" t="s">
        <v>135</v>
      </c>
      <c r="T1378" s="464">
        <v>0</v>
      </c>
      <c r="U1378" s="464">
        <v>0</v>
      </c>
      <c r="V1378" s="464" t="s">
        <v>150</v>
      </c>
    </row>
    <row r="1379" spans="1:22" x14ac:dyDescent="0.2">
      <c r="A1379" s="406" t="s">
        <v>258</v>
      </c>
      <c r="B1379" s="406" t="s">
        <v>259</v>
      </c>
      <c r="C1379" s="406" t="s">
        <v>123</v>
      </c>
      <c r="D1379" s="406" t="s">
        <v>302</v>
      </c>
      <c r="E1379" s="406" t="s">
        <v>407</v>
      </c>
      <c r="F1379" s="406">
        <v>4</v>
      </c>
      <c r="G1379" s="406" t="s">
        <v>230</v>
      </c>
      <c r="H1379" s="406" t="s">
        <v>149</v>
      </c>
      <c r="I1379" s="406" t="s">
        <v>246</v>
      </c>
      <c r="J1379" s="406" t="s">
        <v>314</v>
      </c>
      <c r="K1379" s="406"/>
      <c r="L1379" s="406"/>
      <c r="M1379" s="406"/>
      <c r="N1379" s="406"/>
      <c r="O1379" s="406">
        <v>0</v>
      </c>
      <c r="P1379" s="406">
        <v>0.25</v>
      </c>
      <c r="Q1379" s="463">
        <v>4</v>
      </c>
      <c r="R1379" s="464" t="s">
        <v>149</v>
      </c>
      <c r="S1379" s="464" t="s">
        <v>136</v>
      </c>
      <c r="T1379" s="464">
        <v>0</v>
      </c>
      <c r="U1379" s="464">
        <v>0.25</v>
      </c>
      <c r="V1379" s="464" t="s">
        <v>150</v>
      </c>
    </row>
    <row r="1380" spans="1:22" x14ac:dyDescent="0.2">
      <c r="A1380" s="406" t="s">
        <v>258</v>
      </c>
      <c r="B1380" s="406" t="s">
        <v>259</v>
      </c>
      <c r="C1380" s="406" t="s">
        <v>123</v>
      </c>
      <c r="D1380" s="406" t="s">
        <v>302</v>
      </c>
      <c r="E1380" s="406" t="s">
        <v>407</v>
      </c>
      <c r="F1380" s="406">
        <v>4</v>
      </c>
      <c r="G1380" s="406" t="s">
        <v>230</v>
      </c>
      <c r="H1380" s="406" t="s">
        <v>149</v>
      </c>
      <c r="I1380" s="406" t="s">
        <v>246</v>
      </c>
      <c r="J1380" s="406" t="s">
        <v>307</v>
      </c>
      <c r="K1380" s="406"/>
      <c r="L1380" s="406"/>
      <c r="M1380" s="406"/>
      <c r="N1380" s="406"/>
      <c r="O1380" s="406">
        <v>0</v>
      </c>
      <c r="P1380" s="406">
        <v>0</v>
      </c>
      <c r="Q1380" s="463">
        <v>4</v>
      </c>
      <c r="R1380" s="464" t="s">
        <v>149</v>
      </c>
      <c r="S1380" s="464" t="s">
        <v>137</v>
      </c>
      <c r="T1380" s="464">
        <v>0</v>
      </c>
      <c r="U1380" s="464">
        <v>0</v>
      </c>
      <c r="V1380" s="464" t="s">
        <v>150</v>
      </c>
    </row>
    <row r="1381" spans="1:22" x14ac:dyDescent="0.2">
      <c r="A1381" s="406" t="s">
        <v>258</v>
      </c>
      <c r="B1381" s="406" t="s">
        <v>259</v>
      </c>
      <c r="C1381" s="406" t="s">
        <v>123</v>
      </c>
      <c r="D1381" s="406" t="s">
        <v>303</v>
      </c>
      <c r="E1381" s="406" t="s">
        <v>407</v>
      </c>
      <c r="F1381" s="406">
        <v>4</v>
      </c>
      <c r="G1381" s="406" t="s">
        <v>230</v>
      </c>
      <c r="H1381" s="406" t="s">
        <v>149</v>
      </c>
      <c r="I1381" s="406" t="s">
        <v>246</v>
      </c>
      <c r="J1381" s="406" t="s">
        <v>314</v>
      </c>
      <c r="K1381" s="406"/>
      <c r="L1381" s="406"/>
      <c r="M1381" s="406"/>
      <c r="N1381" s="406"/>
      <c r="O1381" s="406">
        <v>0</v>
      </c>
      <c r="P1381" s="406">
        <v>0.25</v>
      </c>
      <c r="Q1381" s="463">
        <v>4</v>
      </c>
      <c r="R1381" s="464" t="s">
        <v>149</v>
      </c>
      <c r="S1381" s="464" t="s">
        <v>138</v>
      </c>
      <c r="T1381" s="464">
        <v>0</v>
      </c>
      <c r="U1381" s="464">
        <v>0.25</v>
      </c>
      <c r="V1381" s="464" t="s">
        <v>150</v>
      </c>
    </row>
    <row r="1382" spans="1:22" x14ac:dyDescent="0.2">
      <c r="A1382" s="406" t="s">
        <v>258</v>
      </c>
      <c r="B1382" s="406" t="s">
        <v>259</v>
      </c>
      <c r="C1382" s="406" t="s">
        <v>123</v>
      </c>
      <c r="D1382" s="406" t="s">
        <v>303</v>
      </c>
      <c r="E1382" s="406" t="s">
        <v>407</v>
      </c>
      <c r="F1382" s="406">
        <v>4</v>
      </c>
      <c r="G1382" s="406" t="s">
        <v>230</v>
      </c>
      <c r="H1382" s="406" t="s">
        <v>149</v>
      </c>
      <c r="I1382" s="406" t="s">
        <v>246</v>
      </c>
      <c r="J1382" s="406" t="s">
        <v>307</v>
      </c>
      <c r="K1382" s="406"/>
      <c r="L1382" s="406"/>
      <c r="M1382" s="406"/>
      <c r="N1382" s="406"/>
      <c r="O1382" s="406">
        <v>0</v>
      </c>
      <c r="P1382" s="406">
        <v>0</v>
      </c>
      <c r="Q1382" s="463">
        <v>4</v>
      </c>
      <c r="R1382" s="464" t="s">
        <v>149</v>
      </c>
      <c r="S1382" s="464" t="s">
        <v>139</v>
      </c>
      <c r="T1382" s="464">
        <v>0</v>
      </c>
      <c r="U1382" s="464">
        <v>0</v>
      </c>
      <c r="V1382" s="464" t="s">
        <v>150</v>
      </c>
    </row>
    <row r="1383" spans="1:22" x14ac:dyDescent="0.2">
      <c r="A1383" s="406" t="s">
        <v>258</v>
      </c>
      <c r="B1383" s="406" t="s">
        <v>259</v>
      </c>
      <c r="C1383" s="406" t="s">
        <v>123</v>
      </c>
      <c r="D1383" s="406" t="s">
        <v>304</v>
      </c>
      <c r="E1383" s="406" t="s">
        <v>407</v>
      </c>
      <c r="F1383" s="406">
        <v>4</v>
      </c>
      <c r="G1383" s="406" t="s">
        <v>230</v>
      </c>
      <c r="H1383" s="406" t="s">
        <v>149</v>
      </c>
      <c r="I1383" s="406" t="s">
        <v>246</v>
      </c>
      <c r="J1383" s="406" t="s">
        <v>314</v>
      </c>
      <c r="K1383" s="406"/>
      <c r="L1383" s="406"/>
      <c r="M1383" s="406"/>
      <c r="N1383" s="406"/>
      <c r="O1383" s="406">
        <v>0</v>
      </c>
      <c r="P1383" s="406">
        <v>0.25</v>
      </c>
      <c r="Q1383" s="463">
        <v>4</v>
      </c>
      <c r="R1383" s="464" t="s">
        <v>149</v>
      </c>
      <c r="S1383" s="464" t="s">
        <v>140</v>
      </c>
      <c r="T1383" s="464">
        <v>0</v>
      </c>
      <c r="U1383" s="464">
        <v>0.25</v>
      </c>
      <c r="V1383" s="464" t="s">
        <v>150</v>
      </c>
    </row>
    <row r="1384" spans="1:22" x14ac:dyDescent="0.2">
      <c r="A1384" s="406" t="s">
        <v>258</v>
      </c>
      <c r="B1384" s="406" t="s">
        <v>259</v>
      </c>
      <c r="C1384" s="406" t="s">
        <v>123</v>
      </c>
      <c r="D1384" s="406" t="s">
        <v>304</v>
      </c>
      <c r="E1384" s="406" t="s">
        <v>407</v>
      </c>
      <c r="F1384" s="406">
        <v>4</v>
      </c>
      <c r="G1384" s="406" t="s">
        <v>230</v>
      </c>
      <c r="H1384" s="406" t="s">
        <v>149</v>
      </c>
      <c r="I1384" s="406" t="s">
        <v>246</v>
      </c>
      <c r="J1384" s="406" t="s">
        <v>307</v>
      </c>
      <c r="K1384" s="406"/>
      <c r="L1384" s="406"/>
      <c r="M1384" s="406"/>
      <c r="N1384" s="406"/>
      <c r="O1384" s="406">
        <v>0</v>
      </c>
      <c r="P1384" s="406">
        <v>0</v>
      </c>
      <c r="Q1384" s="463">
        <v>4</v>
      </c>
      <c r="R1384" s="464" t="s">
        <v>149</v>
      </c>
      <c r="S1384" s="464" t="s">
        <v>141</v>
      </c>
      <c r="T1384" s="464">
        <v>0</v>
      </c>
      <c r="U1384" s="464">
        <v>0</v>
      </c>
      <c r="V1384" s="464" t="s">
        <v>150</v>
      </c>
    </row>
    <row r="1385" spans="1:22" x14ac:dyDescent="0.2">
      <c r="A1385" s="406" t="s">
        <v>258</v>
      </c>
      <c r="B1385" s="406" t="s">
        <v>259</v>
      </c>
      <c r="C1385" s="406" t="s">
        <v>123</v>
      </c>
      <c r="D1385" s="406" t="s">
        <v>73</v>
      </c>
      <c r="E1385" s="406" t="s">
        <v>407</v>
      </c>
      <c r="F1385" s="406">
        <v>5</v>
      </c>
      <c r="G1385" s="406" t="s">
        <v>230</v>
      </c>
      <c r="H1385" s="406" t="s">
        <v>151</v>
      </c>
      <c r="I1385" s="406" t="s">
        <v>246</v>
      </c>
      <c r="J1385" s="406" t="s">
        <v>314</v>
      </c>
      <c r="K1385" s="406"/>
      <c r="L1385" s="406"/>
      <c r="M1385" s="406"/>
      <c r="N1385" s="406"/>
      <c r="O1385" s="406">
        <v>0</v>
      </c>
      <c r="P1385" s="406">
        <v>0.2</v>
      </c>
      <c r="Q1385" s="463">
        <v>5</v>
      </c>
      <c r="R1385" s="464" t="s">
        <v>151</v>
      </c>
      <c r="S1385" s="464" t="s">
        <v>132</v>
      </c>
      <c r="T1385" s="464">
        <v>0</v>
      </c>
      <c r="U1385" s="464">
        <v>0.2</v>
      </c>
      <c r="V1385" s="464" t="s">
        <v>152</v>
      </c>
    </row>
    <row r="1386" spans="1:22" x14ac:dyDescent="0.2">
      <c r="A1386" s="406" t="s">
        <v>258</v>
      </c>
      <c r="B1386" s="406" t="s">
        <v>259</v>
      </c>
      <c r="C1386" s="406" t="s">
        <v>123</v>
      </c>
      <c r="D1386" s="406" t="s">
        <v>73</v>
      </c>
      <c r="E1386" s="406" t="s">
        <v>407</v>
      </c>
      <c r="F1386" s="406">
        <v>5</v>
      </c>
      <c r="G1386" s="406" t="s">
        <v>230</v>
      </c>
      <c r="H1386" s="406" t="s">
        <v>151</v>
      </c>
      <c r="I1386" s="406" t="s">
        <v>246</v>
      </c>
      <c r="J1386" s="406" t="s">
        <v>307</v>
      </c>
      <c r="K1386" s="406"/>
      <c r="L1386" s="406"/>
      <c r="M1386" s="406"/>
      <c r="N1386" s="406"/>
      <c r="O1386" s="406">
        <v>0</v>
      </c>
      <c r="P1386" s="406">
        <v>0</v>
      </c>
      <c r="Q1386" s="463">
        <v>5</v>
      </c>
      <c r="R1386" s="464" t="s">
        <v>151</v>
      </c>
      <c r="S1386" s="464" t="s">
        <v>133</v>
      </c>
      <c r="T1386" s="464">
        <v>0</v>
      </c>
      <c r="U1386" s="464">
        <v>0</v>
      </c>
      <c r="V1386" s="464" t="s">
        <v>152</v>
      </c>
    </row>
    <row r="1387" spans="1:22" x14ac:dyDescent="0.2">
      <c r="A1387" s="406" t="s">
        <v>258</v>
      </c>
      <c r="B1387" s="406" t="s">
        <v>259</v>
      </c>
      <c r="C1387" s="406" t="s">
        <v>123</v>
      </c>
      <c r="D1387" s="406" t="s">
        <v>301</v>
      </c>
      <c r="E1387" s="406" t="s">
        <v>407</v>
      </c>
      <c r="F1387" s="406">
        <v>5</v>
      </c>
      <c r="G1387" s="406" t="s">
        <v>230</v>
      </c>
      <c r="H1387" s="406" t="s">
        <v>151</v>
      </c>
      <c r="I1387" s="406" t="s">
        <v>246</v>
      </c>
      <c r="J1387" s="406" t="s">
        <v>314</v>
      </c>
      <c r="K1387" s="406"/>
      <c r="L1387" s="406"/>
      <c r="M1387" s="406"/>
      <c r="N1387" s="406"/>
      <c r="O1387" s="406">
        <v>0</v>
      </c>
      <c r="P1387" s="406">
        <v>0</v>
      </c>
      <c r="Q1387" s="463">
        <v>5</v>
      </c>
      <c r="R1387" s="464" t="s">
        <v>151</v>
      </c>
      <c r="S1387" s="464" t="s">
        <v>134</v>
      </c>
      <c r="T1387" s="464">
        <v>0</v>
      </c>
      <c r="U1387" s="464">
        <v>0</v>
      </c>
      <c r="V1387" s="464" t="s">
        <v>152</v>
      </c>
    </row>
    <row r="1388" spans="1:22" x14ac:dyDescent="0.2">
      <c r="A1388" s="406" t="s">
        <v>258</v>
      </c>
      <c r="B1388" s="406" t="s">
        <v>259</v>
      </c>
      <c r="C1388" s="406" t="s">
        <v>123</v>
      </c>
      <c r="D1388" s="406" t="s">
        <v>301</v>
      </c>
      <c r="E1388" s="406" t="s">
        <v>407</v>
      </c>
      <c r="F1388" s="406">
        <v>5</v>
      </c>
      <c r="G1388" s="406" t="s">
        <v>230</v>
      </c>
      <c r="H1388" s="406" t="s">
        <v>151</v>
      </c>
      <c r="I1388" s="406" t="s">
        <v>246</v>
      </c>
      <c r="J1388" s="406" t="s">
        <v>307</v>
      </c>
      <c r="K1388" s="406"/>
      <c r="L1388" s="406"/>
      <c r="M1388" s="406"/>
      <c r="N1388" s="406"/>
      <c r="O1388" s="406">
        <v>0</v>
      </c>
      <c r="P1388" s="406">
        <v>0</v>
      </c>
      <c r="Q1388" s="463">
        <v>5</v>
      </c>
      <c r="R1388" s="464" t="s">
        <v>151</v>
      </c>
      <c r="S1388" s="464" t="s">
        <v>135</v>
      </c>
      <c r="T1388" s="464">
        <v>0</v>
      </c>
      <c r="U1388" s="464">
        <v>0</v>
      </c>
      <c r="V1388" s="464" t="s">
        <v>152</v>
      </c>
    </row>
    <row r="1389" spans="1:22" x14ac:dyDescent="0.2">
      <c r="A1389" s="406" t="s">
        <v>258</v>
      </c>
      <c r="B1389" s="406" t="s">
        <v>259</v>
      </c>
      <c r="C1389" s="406" t="s">
        <v>123</v>
      </c>
      <c r="D1389" s="406" t="s">
        <v>302</v>
      </c>
      <c r="E1389" s="406" t="s">
        <v>407</v>
      </c>
      <c r="F1389" s="406">
        <v>5</v>
      </c>
      <c r="G1389" s="406" t="s">
        <v>230</v>
      </c>
      <c r="H1389" s="406" t="s">
        <v>151</v>
      </c>
      <c r="I1389" s="406" t="s">
        <v>246</v>
      </c>
      <c r="J1389" s="406" t="s">
        <v>314</v>
      </c>
      <c r="K1389" s="406"/>
      <c r="L1389" s="406"/>
      <c r="M1389" s="406"/>
      <c r="N1389" s="406"/>
      <c r="O1389" s="406">
        <v>0</v>
      </c>
      <c r="P1389" s="406">
        <v>0</v>
      </c>
      <c r="Q1389" s="463">
        <v>5</v>
      </c>
      <c r="R1389" s="464" t="s">
        <v>151</v>
      </c>
      <c r="S1389" s="464" t="s">
        <v>136</v>
      </c>
      <c r="T1389" s="464">
        <v>0</v>
      </c>
      <c r="U1389" s="464">
        <v>0</v>
      </c>
      <c r="V1389" s="464" t="s">
        <v>152</v>
      </c>
    </row>
    <row r="1390" spans="1:22" x14ac:dyDescent="0.2">
      <c r="A1390" s="406" t="s">
        <v>258</v>
      </c>
      <c r="B1390" s="406" t="s">
        <v>259</v>
      </c>
      <c r="C1390" s="406" t="s">
        <v>123</v>
      </c>
      <c r="D1390" s="406" t="s">
        <v>302</v>
      </c>
      <c r="E1390" s="406" t="s">
        <v>407</v>
      </c>
      <c r="F1390" s="406">
        <v>5</v>
      </c>
      <c r="G1390" s="406" t="s">
        <v>230</v>
      </c>
      <c r="H1390" s="406" t="s">
        <v>151</v>
      </c>
      <c r="I1390" s="406" t="s">
        <v>246</v>
      </c>
      <c r="J1390" s="406" t="s">
        <v>307</v>
      </c>
      <c r="K1390" s="406"/>
      <c r="L1390" s="406"/>
      <c r="M1390" s="406"/>
      <c r="N1390" s="406"/>
      <c r="O1390" s="406">
        <v>0</v>
      </c>
      <c r="P1390" s="406">
        <v>0</v>
      </c>
      <c r="Q1390" s="463">
        <v>5</v>
      </c>
      <c r="R1390" s="464" t="s">
        <v>151</v>
      </c>
      <c r="S1390" s="464" t="s">
        <v>137</v>
      </c>
      <c r="T1390" s="464">
        <v>0</v>
      </c>
      <c r="U1390" s="464">
        <v>0</v>
      </c>
      <c r="V1390" s="464" t="s">
        <v>152</v>
      </c>
    </row>
    <row r="1391" spans="1:22" x14ac:dyDescent="0.2">
      <c r="A1391" s="406" t="s">
        <v>258</v>
      </c>
      <c r="B1391" s="406" t="s">
        <v>259</v>
      </c>
      <c r="C1391" s="406" t="s">
        <v>123</v>
      </c>
      <c r="D1391" s="406" t="s">
        <v>303</v>
      </c>
      <c r="E1391" s="406" t="s">
        <v>407</v>
      </c>
      <c r="F1391" s="406">
        <v>5</v>
      </c>
      <c r="G1391" s="406" t="s">
        <v>230</v>
      </c>
      <c r="H1391" s="406" t="s">
        <v>151</v>
      </c>
      <c r="I1391" s="406" t="s">
        <v>246</v>
      </c>
      <c r="J1391" s="406" t="s">
        <v>314</v>
      </c>
      <c r="K1391" s="406"/>
      <c r="L1391" s="406"/>
      <c r="M1391" s="406"/>
      <c r="N1391" s="406"/>
      <c r="O1391" s="406">
        <v>0</v>
      </c>
      <c r="P1391" s="406">
        <v>0</v>
      </c>
      <c r="Q1391" s="463">
        <v>5</v>
      </c>
      <c r="R1391" s="464" t="s">
        <v>151</v>
      </c>
      <c r="S1391" s="464" t="s">
        <v>138</v>
      </c>
      <c r="T1391" s="464">
        <v>0</v>
      </c>
      <c r="U1391" s="464">
        <v>0</v>
      </c>
      <c r="V1391" s="464" t="s">
        <v>152</v>
      </c>
    </row>
    <row r="1392" spans="1:22" x14ac:dyDescent="0.2">
      <c r="A1392" s="406" t="s">
        <v>258</v>
      </c>
      <c r="B1392" s="406" t="s">
        <v>259</v>
      </c>
      <c r="C1392" s="406" t="s">
        <v>123</v>
      </c>
      <c r="D1392" s="406" t="s">
        <v>303</v>
      </c>
      <c r="E1392" s="406" t="s">
        <v>407</v>
      </c>
      <c r="F1392" s="406">
        <v>5</v>
      </c>
      <c r="G1392" s="406" t="s">
        <v>230</v>
      </c>
      <c r="H1392" s="406" t="s">
        <v>151</v>
      </c>
      <c r="I1392" s="406" t="s">
        <v>246</v>
      </c>
      <c r="J1392" s="406" t="s">
        <v>307</v>
      </c>
      <c r="K1392" s="406"/>
      <c r="L1392" s="406"/>
      <c r="M1392" s="406"/>
      <c r="N1392" s="406"/>
      <c r="O1392" s="406">
        <v>0</v>
      </c>
      <c r="P1392" s="406">
        <v>0</v>
      </c>
      <c r="Q1392" s="463">
        <v>5</v>
      </c>
      <c r="R1392" s="464" t="s">
        <v>151</v>
      </c>
      <c r="S1392" s="464" t="s">
        <v>139</v>
      </c>
      <c r="T1392" s="464">
        <v>0</v>
      </c>
      <c r="U1392" s="464">
        <v>0</v>
      </c>
      <c r="V1392" s="464" t="s">
        <v>152</v>
      </c>
    </row>
    <row r="1393" spans="1:22" x14ac:dyDescent="0.2">
      <c r="A1393" s="406" t="s">
        <v>258</v>
      </c>
      <c r="B1393" s="406" t="s">
        <v>259</v>
      </c>
      <c r="C1393" s="406" t="s">
        <v>123</v>
      </c>
      <c r="D1393" s="406" t="s">
        <v>304</v>
      </c>
      <c r="E1393" s="406" t="s">
        <v>407</v>
      </c>
      <c r="F1393" s="406">
        <v>5</v>
      </c>
      <c r="G1393" s="406" t="s">
        <v>230</v>
      </c>
      <c r="H1393" s="406" t="s">
        <v>151</v>
      </c>
      <c r="I1393" s="406" t="s">
        <v>246</v>
      </c>
      <c r="J1393" s="406" t="s">
        <v>314</v>
      </c>
      <c r="K1393" s="406"/>
      <c r="L1393" s="406"/>
      <c r="M1393" s="406"/>
      <c r="N1393" s="406"/>
      <c r="O1393" s="406">
        <v>0</v>
      </c>
      <c r="P1393" s="406">
        <v>0</v>
      </c>
      <c r="Q1393" s="463">
        <v>5</v>
      </c>
      <c r="R1393" s="464" t="s">
        <v>151</v>
      </c>
      <c r="S1393" s="464" t="s">
        <v>140</v>
      </c>
      <c r="T1393" s="464">
        <v>0</v>
      </c>
      <c r="U1393" s="464">
        <v>0</v>
      </c>
      <c r="V1393" s="464" t="s">
        <v>152</v>
      </c>
    </row>
    <row r="1394" spans="1:22" x14ac:dyDescent="0.2">
      <c r="A1394" s="406" t="s">
        <v>258</v>
      </c>
      <c r="B1394" s="406" t="s">
        <v>259</v>
      </c>
      <c r="C1394" s="406" t="s">
        <v>123</v>
      </c>
      <c r="D1394" s="406" t="s">
        <v>304</v>
      </c>
      <c r="E1394" s="406" t="s">
        <v>407</v>
      </c>
      <c r="F1394" s="406">
        <v>5</v>
      </c>
      <c r="G1394" s="406" t="s">
        <v>230</v>
      </c>
      <c r="H1394" s="406" t="s">
        <v>151</v>
      </c>
      <c r="I1394" s="406" t="s">
        <v>246</v>
      </c>
      <c r="J1394" s="406" t="s">
        <v>307</v>
      </c>
      <c r="K1394" s="406"/>
      <c r="L1394" s="406"/>
      <c r="M1394" s="406"/>
      <c r="N1394" s="406"/>
      <c r="O1394" s="406">
        <v>0</v>
      </c>
      <c r="P1394" s="406">
        <v>0</v>
      </c>
      <c r="Q1394" s="463">
        <v>5</v>
      </c>
      <c r="R1394" s="464" t="s">
        <v>151</v>
      </c>
      <c r="S1394" s="464" t="s">
        <v>141</v>
      </c>
      <c r="T1394" s="464">
        <v>0</v>
      </c>
      <c r="U1394" s="464">
        <v>0</v>
      </c>
      <c r="V1394" s="464" t="s">
        <v>152</v>
      </c>
    </row>
    <row r="1395" spans="1:22" x14ac:dyDescent="0.2">
      <c r="A1395" s="406" t="s">
        <v>258</v>
      </c>
      <c r="B1395" s="406" t="s">
        <v>259</v>
      </c>
      <c r="C1395" s="406" t="s">
        <v>123</v>
      </c>
      <c r="D1395" s="406" t="s">
        <v>73</v>
      </c>
      <c r="E1395" s="406" t="s">
        <v>407</v>
      </c>
      <c r="F1395" s="406">
        <v>6</v>
      </c>
      <c r="G1395" s="406" t="s">
        <v>230</v>
      </c>
      <c r="H1395" s="406" t="s">
        <v>153</v>
      </c>
      <c r="I1395" s="406" t="s">
        <v>246</v>
      </c>
      <c r="J1395" s="406" t="s">
        <v>314</v>
      </c>
      <c r="K1395" s="406"/>
      <c r="L1395" s="406"/>
      <c r="M1395" s="406"/>
      <c r="N1395" s="406"/>
      <c r="O1395" s="406">
        <v>0</v>
      </c>
      <c r="P1395" s="406">
        <v>0.4</v>
      </c>
      <c r="Q1395" s="463">
        <v>6</v>
      </c>
      <c r="R1395" s="464" t="s">
        <v>153</v>
      </c>
      <c r="S1395" s="464" t="s">
        <v>132</v>
      </c>
      <c r="T1395" s="464">
        <v>0</v>
      </c>
      <c r="U1395" s="464">
        <v>0.4</v>
      </c>
      <c r="V1395" s="464" t="s">
        <v>154</v>
      </c>
    </row>
    <row r="1396" spans="1:22" x14ac:dyDescent="0.2">
      <c r="A1396" s="406" t="s">
        <v>258</v>
      </c>
      <c r="B1396" s="406" t="s">
        <v>259</v>
      </c>
      <c r="C1396" s="406" t="s">
        <v>123</v>
      </c>
      <c r="D1396" s="406" t="s">
        <v>73</v>
      </c>
      <c r="E1396" s="406" t="s">
        <v>407</v>
      </c>
      <c r="F1396" s="406">
        <v>6</v>
      </c>
      <c r="G1396" s="406" t="s">
        <v>230</v>
      </c>
      <c r="H1396" s="406" t="s">
        <v>153</v>
      </c>
      <c r="I1396" s="406" t="s">
        <v>246</v>
      </c>
      <c r="J1396" s="406" t="s">
        <v>307</v>
      </c>
      <c r="K1396" s="406"/>
      <c r="L1396" s="406"/>
      <c r="M1396" s="406"/>
      <c r="N1396" s="406"/>
      <c r="O1396" s="406">
        <v>0</v>
      </c>
      <c r="P1396" s="406">
        <v>0</v>
      </c>
      <c r="Q1396" s="463">
        <v>6</v>
      </c>
      <c r="R1396" s="464" t="s">
        <v>153</v>
      </c>
      <c r="S1396" s="464" t="s">
        <v>133</v>
      </c>
      <c r="T1396" s="464">
        <v>0</v>
      </c>
      <c r="U1396" s="464">
        <v>0</v>
      </c>
      <c r="V1396" s="464" t="s">
        <v>154</v>
      </c>
    </row>
    <row r="1397" spans="1:22" x14ac:dyDescent="0.2">
      <c r="A1397" s="406" t="s">
        <v>258</v>
      </c>
      <c r="B1397" s="406" t="s">
        <v>259</v>
      </c>
      <c r="C1397" s="406" t="s">
        <v>123</v>
      </c>
      <c r="D1397" s="406" t="s">
        <v>301</v>
      </c>
      <c r="E1397" s="406" t="s">
        <v>407</v>
      </c>
      <c r="F1397" s="406">
        <v>6</v>
      </c>
      <c r="G1397" s="406" t="s">
        <v>230</v>
      </c>
      <c r="H1397" s="406" t="s">
        <v>153</v>
      </c>
      <c r="I1397" s="406" t="s">
        <v>246</v>
      </c>
      <c r="J1397" s="406" t="s">
        <v>314</v>
      </c>
      <c r="K1397" s="406"/>
      <c r="L1397" s="406"/>
      <c r="M1397" s="406"/>
      <c r="N1397" s="406"/>
      <c r="O1397" s="406">
        <v>0</v>
      </c>
      <c r="P1397" s="406">
        <v>0</v>
      </c>
      <c r="Q1397" s="463">
        <v>6</v>
      </c>
      <c r="R1397" s="464" t="s">
        <v>153</v>
      </c>
      <c r="S1397" s="464" t="s">
        <v>134</v>
      </c>
      <c r="T1397" s="464">
        <v>0</v>
      </c>
      <c r="U1397" s="464">
        <v>0</v>
      </c>
      <c r="V1397" s="464" t="s">
        <v>154</v>
      </c>
    </row>
    <row r="1398" spans="1:22" x14ac:dyDescent="0.2">
      <c r="A1398" s="406" t="s">
        <v>258</v>
      </c>
      <c r="B1398" s="406" t="s">
        <v>259</v>
      </c>
      <c r="C1398" s="406" t="s">
        <v>123</v>
      </c>
      <c r="D1398" s="406" t="s">
        <v>301</v>
      </c>
      <c r="E1398" s="406" t="s">
        <v>407</v>
      </c>
      <c r="F1398" s="406">
        <v>6</v>
      </c>
      <c r="G1398" s="406" t="s">
        <v>230</v>
      </c>
      <c r="H1398" s="406" t="s">
        <v>153</v>
      </c>
      <c r="I1398" s="406" t="s">
        <v>246</v>
      </c>
      <c r="J1398" s="406" t="s">
        <v>307</v>
      </c>
      <c r="K1398" s="406"/>
      <c r="L1398" s="406"/>
      <c r="M1398" s="406"/>
      <c r="N1398" s="406"/>
      <c r="O1398" s="406">
        <v>0</v>
      </c>
      <c r="P1398" s="406">
        <v>0</v>
      </c>
      <c r="Q1398" s="463">
        <v>6</v>
      </c>
      <c r="R1398" s="464" t="s">
        <v>153</v>
      </c>
      <c r="S1398" s="464" t="s">
        <v>135</v>
      </c>
      <c r="T1398" s="464">
        <v>0</v>
      </c>
      <c r="U1398" s="464">
        <v>0</v>
      </c>
      <c r="V1398" s="464" t="s">
        <v>154</v>
      </c>
    </row>
    <row r="1399" spans="1:22" x14ac:dyDescent="0.2">
      <c r="A1399" s="406" t="s">
        <v>258</v>
      </c>
      <c r="B1399" s="406" t="s">
        <v>259</v>
      </c>
      <c r="C1399" s="406" t="s">
        <v>123</v>
      </c>
      <c r="D1399" s="406" t="s">
        <v>302</v>
      </c>
      <c r="E1399" s="406" t="s">
        <v>407</v>
      </c>
      <c r="F1399" s="406">
        <v>6</v>
      </c>
      <c r="G1399" s="406" t="s">
        <v>230</v>
      </c>
      <c r="H1399" s="406" t="s">
        <v>153</v>
      </c>
      <c r="I1399" s="406" t="s">
        <v>246</v>
      </c>
      <c r="J1399" s="406" t="s">
        <v>314</v>
      </c>
      <c r="K1399" s="406"/>
      <c r="L1399" s="406"/>
      <c r="M1399" s="406"/>
      <c r="N1399" s="406"/>
      <c r="O1399" s="406">
        <v>0</v>
      </c>
      <c r="P1399" s="406">
        <v>0</v>
      </c>
      <c r="Q1399" s="463">
        <v>6</v>
      </c>
      <c r="R1399" s="464" t="s">
        <v>153</v>
      </c>
      <c r="S1399" s="464" t="s">
        <v>136</v>
      </c>
      <c r="T1399" s="464">
        <v>0</v>
      </c>
      <c r="U1399" s="464">
        <v>0</v>
      </c>
      <c r="V1399" s="464" t="s">
        <v>154</v>
      </c>
    </row>
    <row r="1400" spans="1:22" x14ac:dyDescent="0.2">
      <c r="A1400" s="406" t="s">
        <v>258</v>
      </c>
      <c r="B1400" s="406" t="s">
        <v>259</v>
      </c>
      <c r="C1400" s="406" t="s">
        <v>123</v>
      </c>
      <c r="D1400" s="406" t="s">
        <v>302</v>
      </c>
      <c r="E1400" s="406" t="s">
        <v>407</v>
      </c>
      <c r="F1400" s="406">
        <v>6</v>
      </c>
      <c r="G1400" s="406" t="s">
        <v>230</v>
      </c>
      <c r="H1400" s="406" t="s">
        <v>153</v>
      </c>
      <c r="I1400" s="406" t="s">
        <v>246</v>
      </c>
      <c r="J1400" s="406" t="s">
        <v>307</v>
      </c>
      <c r="K1400" s="406"/>
      <c r="L1400" s="406"/>
      <c r="M1400" s="406"/>
      <c r="N1400" s="406"/>
      <c r="O1400" s="406">
        <v>0</v>
      </c>
      <c r="P1400" s="406">
        <v>0</v>
      </c>
      <c r="Q1400" s="463">
        <v>6</v>
      </c>
      <c r="R1400" s="464" t="s">
        <v>153</v>
      </c>
      <c r="S1400" s="464" t="s">
        <v>137</v>
      </c>
      <c r="T1400" s="464">
        <v>0</v>
      </c>
      <c r="U1400" s="464">
        <v>0</v>
      </c>
      <c r="V1400" s="464" t="s">
        <v>154</v>
      </c>
    </row>
    <row r="1401" spans="1:22" x14ac:dyDescent="0.2">
      <c r="A1401" s="406" t="s">
        <v>258</v>
      </c>
      <c r="B1401" s="406" t="s">
        <v>259</v>
      </c>
      <c r="C1401" s="406" t="s">
        <v>123</v>
      </c>
      <c r="D1401" s="406" t="s">
        <v>303</v>
      </c>
      <c r="E1401" s="406" t="s">
        <v>407</v>
      </c>
      <c r="F1401" s="406">
        <v>6</v>
      </c>
      <c r="G1401" s="406" t="s">
        <v>230</v>
      </c>
      <c r="H1401" s="406" t="s">
        <v>153</v>
      </c>
      <c r="I1401" s="406" t="s">
        <v>246</v>
      </c>
      <c r="J1401" s="406" t="s">
        <v>314</v>
      </c>
      <c r="K1401" s="406"/>
      <c r="L1401" s="406"/>
      <c r="M1401" s="406"/>
      <c r="N1401" s="406"/>
      <c r="O1401" s="406">
        <v>0</v>
      </c>
      <c r="P1401" s="406">
        <v>0</v>
      </c>
      <c r="Q1401" s="463">
        <v>6</v>
      </c>
      <c r="R1401" s="464" t="s">
        <v>153</v>
      </c>
      <c r="S1401" s="464" t="s">
        <v>138</v>
      </c>
      <c r="T1401" s="464">
        <v>0</v>
      </c>
      <c r="U1401" s="464">
        <v>0</v>
      </c>
      <c r="V1401" s="464" t="s">
        <v>154</v>
      </c>
    </row>
    <row r="1402" spans="1:22" x14ac:dyDescent="0.2">
      <c r="A1402" s="406" t="s">
        <v>258</v>
      </c>
      <c r="B1402" s="406" t="s">
        <v>259</v>
      </c>
      <c r="C1402" s="406" t="s">
        <v>123</v>
      </c>
      <c r="D1402" s="406" t="s">
        <v>303</v>
      </c>
      <c r="E1402" s="406" t="s">
        <v>407</v>
      </c>
      <c r="F1402" s="406">
        <v>6</v>
      </c>
      <c r="G1402" s="406" t="s">
        <v>230</v>
      </c>
      <c r="H1402" s="406" t="s">
        <v>153</v>
      </c>
      <c r="I1402" s="406" t="s">
        <v>246</v>
      </c>
      <c r="J1402" s="406" t="s">
        <v>307</v>
      </c>
      <c r="K1402" s="406"/>
      <c r="L1402" s="406"/>
      <c r="M1402" s="406"/>
      <c r="N1402" s="406"/>
      <c r="O1402" s="406">
        <v>0</v>
      </c>
      <c r="P1402" s="406">
        <v>0</v>
      </c>
      <c r="Q1402" s="463">
        <v>6</v>
      </c>
      <c r="R1402" s="464" t="s">
        <v>153</v>
      </c>
      <c r="S1402" s="464" t="s">
        <v>139</v>
      </c>
      <c r="T1402" s="464">
        <v>0</v>
      </c>
      <c r="U1402" s="464">
        <v>0</v>
      </c>
      <c r="V1402" s="464" t="s">
        <v>154</v>
      </c>
    </row>
    <row r="1403" spans="1:22" x14ac:dyDescent="0.2">
      <c r="A1403" s="406" t="s">
        <v>258</v>
      </c>
      <c r="B1403" s="406" t="s">
        <v>259</v>
      </c>
      <c r="C1403" s="406" t="s">
        <v>123</v>
      </c>
      <c r="D1403" s="406" t="s">
        <v>304</v>
      </c>
      <c r="E1403" s="406" t="s">
        <v>407</v>
      </c>
      <c r="F1403" s="406">
        <v>6</v>
      </c>
      <c r="G1403" s="406" t="s">
        <v>230</v>
      </c>
      <c r="H1403" s="406" t="s">
        <v>153</v>
      </c>
      <c r="I1403" s="406" t="s">
        <v>246</v>
      </c>
      <c r="J1403" s="406" t="s">
        <v>314</v>
      </c>
      <c r="K1403" s="406"/>
      <c r="L1403" s="406"/>
      <c r="M1403" s="406"/>
      <c r="N1403" s="406"/>
      <c r="O1403" s="406">
        <v>0</v>
      </c>
      <c r="P1403" s="406">
        <v>0</v>
      </c>
      <c r="Q1403" s="463">
        <v>6</v>
      </c>
      <c r="R1403" s="464" t="s">
        <v>153</v>
      </c>
      <c r="S1403" s="464" t="s">
        <v>140</v>
      </c>
      <c r="T1403" s="464">
        <v>0</v>
      </c>
      <c r="U1403" s="464">
        <v>0</v>
      </c>
      <c r="V1403" s="464" t="s">
        <v>154</v>
      </c>
    </row>
    <row r="1404" spans="1:22" x14ac:dyDescent="0.2">
      <c r="A1404" s="406" t="s">
        <v>258</v>
      </c>
      <c r="B1404" s="406" t="s">
        <v>259</v>
      </c>
      <c r="C1404" s="406" t="s">
        <v>123</v>
      </c>
      <c r="D1404" s="406" t="s">
        <v>304</v>
      </c>
      <c r="E1404" s="406" t="s">
        <v>407</v>
      </c>
      <c r="F1404" s="406">
        <v>6</v>
      </c>
      <c r="G1404" s="406" t="s">
        <v>230</v>
      </c>
      <c r="H1404" s="406" t="s">
        <v>153</v>
      </c>
      <c r="I1404" s="406" t="s">
        <v>246</v>
      </c>
      <c r="J1404" s="406" t="s">
        <v>307</v>
      </c>
      <c r="K1404" s="406"/>
      <c r="L1404" s="406"/>
      <c r="M1404" s="406"/>
      <c r="N1404" s="406"/>
      <c r="O1404" s="406">
        <v>0</v>
      </c>
      <c r="P1404" s="406">
        <v>0</v>
      </c>
      <c r="Q1404" s="463">
        <v>6</v>
      </c>
      <c r="R1404" s="464" t="s">
        <v>153</v>
      </c>
      <c r="S1404" s="464" t="s">
        <v>141</v>
      </c>
      <c r="T1404" s="464">
        <v>0</v>
      </c>
      <c r="U1404" s="464">
        <v>0</v>
      </c>
      <c r="V1404" s="464" t="s">
        <v>154</v>
      </c>
    </row>
    <row r="1405" spans="1:22" x14ac:dyDescent="0.2">
      <c r="A1405" s="406" t="s">
        <v>258</v>
      </c>
      <c r="B1405" s="406" t="s">
        <v>259</v>
      </c>
      <c r="C1405" s="406" t="s">
        <v>123</v>
      </c>
      <c r="D1405" s="406" t="s">
        <v>73</v>
      </c>
      <c r="E1405" s="406" t="s">
        <v>407</v>
      </c>
      <c r="F1405" s="406">
        <v>7</v>
      </c>
      <c r="G1405" s="406" t="s">
        <v>230</v>
      </c>
      <c r="H1405" s="406" t="s">
        <v>84</v>
      </c>
      <c r="I1405" s="406" t="s">
        <v>246</v>
      </c>
      <c r="J1405" s="406" t="s">
        <v>314</v>
      </c>
      <c r="K1405" s="406"/>
      <c r="L1405" s="406"/>
      <c r="M1405" s="406"/>
      <c r="N1405" s="406"/>
      <c r="O1405" s="406">
        <v>0</v>
      </c>
      <c r="P1405" s="406">
        <v>0.25</v>
      </c>
      <c r="Q1405" s="463">
        <v>7</v>
      </c>
      <c r="R1405" s="464" t="s">
        <v>84</v>
      </c>
      <c r="S1405" s="464" t="s">
        <v>132</v>
      </c>
      <c r="T1405" s="464">
        <v>0</v>
      </c>
      <c r="U1405" s="464">
        <v>0.25</v>
      </c>
      <c r="V1405" s="464" t="s">
        <v>155</v>
      </c>
    </row>
    <row r="1406" spans="1:22" x14ac:dyDescent="0.2">
      <c r="A1406" s="406" t="s">
        <v>258</v>
      </c>
      <c r="B1406" s="406" t="s">
        <v>259</v>
      </c>
      <c r="C1406" s="406" t="s">
        <v>123</v>
      </c>
      <c r="D1406" s="406" t="s">
        <v>73</v>
      </c>
      <c r="E1406" s="406" t="s">
        <v>407</v>
      </c>
      <c r="F1406" s="406">
        <v>7</v>
      </c>
      <c r="G1406" s="406" t="s">
        <v>230</v>
      </c>
      <c r="H1406" s="406" t="s">
        <v>84</v>
      </c>
      <c r="I1406" s="406" t="s">
        <v>246</v>
      </c>
      <c r="J1406" s="406" t="s">
        <v>307</v>
      </c>
      <c r="K1406" s="406"/>
      <c r="L1406" s="406"/>
      <c r="M1406" s="406"/>
      <c r="N1406" s="406"/>
      <c r="O1406" s="406">
        <v>0</v>
      </c>
      <c r="P1406" s="406">
        <v>0</v>
      </c>
      <c r="Q1406" s="463">
        <v>7</v>
      </c>
      <c r="R1406" s="464" t="s">
        <v>84</v>
      </c>
      <c r="S1406" s="464" t="s">
        <v>133</v>
      </c>
      <c r="T1406" s="464">
        <v>0</v>
      </c>
      <c r="U1406" s="464">
        <v>0</v>
      </c>
      <c r="V1406" s="464" t="s">
        <v>155</v>
      </c>
    </row>
    <row r="1407" spans="1:22" x14ac:dyDescent="0.2">
      <c r="A1407" s="406" t="s">
        <v>258</v>
      </c>
      <c r="B1407" s="406" t="s">
        <v>259</v>
      </c>
      <c r="C1407" s="406" t="s">
        <v>123</v>
      </c>
      <c r="D1407" s="406" t="s">
        <v>301</v>
      </c>
      <c r="E1407" s="406" t="s">
        <v>407</v>
      </c>
      <c r="F1407" s="406">
        <v>7</v>
      </c>
      <c r="G1407" s="406" t="s">
        <v>230</v>
      </c>
      <c r="H1407" s="406" t="s">
        <v>84</v>
      </c>
      <c r="I1407" s="406" t="s">
        <v>246</v>
      </c>
      <c r="J1407" s="406" t="s">
        <v>314</v>
      </c>
      <c r="K1407" s="406"/>
      <c r="L1407" s="406"/>
      <c r="M1407" s="406"/>
      <c r="N1407" s="406"/>
      <c r="O1407" s="406">
        <v>0</v>
      </c>
      <c r="P1407" s="406">
        <v>0</v>
      </c>
      <c r="Q1407" s="463">
        <v>7</v>
      </c>
      <c r="R1407" s="464" t="s">
        <v>84</v>
      </c>
      <c r="S1407" s="464" t="s">
        <v>134</v>
      </c>
      <c r="T1407" s="464">
        <v>0</v>
      </c>
      <c r="U1407" s="464">
        <v>0</v>
      </c>
      <c r="V1407" s="464" t="s">
        <v>155</v>
      </c>
    </row>
    <row r="1408" spans="1:22" x14ac:dyDescent="0.2">
      <c r="A1408" s="406" t="s">
        <v>258</v>
      </c>
      <c r="B1408" s="406" t="s">
        <v>259</v>
      </c>
      <c r="C1408" s="406" t="s">
        <v>123</v>
      </c>
      <c r="D1408" s="406" t="s">
        <v>301</v>
      </c>
      <c r="E1408" s="406" t="s">
        <v>407</v>
      </c>
      <c r="F1408" s="406">
        <v>7</v>
      </c>
      <c r="G1408" s="406" t="s">
        <v>230</v>
      </c>
      <c r="H1408" s="406" t="s">
        <v>84</v>
      </c>
      <c r="I1408" s="406" t="s">
        <v>246</v>
      </c>
      <c r="J1408" s="406" t="s">
        <v>307</v>
      </c>
      <c r="K1408" s="406"/>
      <c r="L1408" s="406"/>
      <c r="M1408" s="406"/>
      <c r="N1408" s="406"/>
      <c r="O1408" s="406">
        <v>0</v>
      </c>
      <c r="P1408" s="406">
        <v>0</v>
      </c>
      <c r="Q1408" s="463">
        <v>7</v>
      </c>
      <c r="R1408" s="464" t="s">
        <v>84</v>
      </c>
      <c r="S1408" s="464" t="s">
        <v>135</v>
      </c>
      <c r="T1408" s="464">
        <v>0</v>
      </c>
      <c r="U1408" s="464">
        <v>0</v>
      </c>
      <c r="V1408" s="464" t="s">
        <v>155</v>
      </c>
    </row>
    <row r="1409" spans="1:22" x14ac:dyDescent="0.2">
      <c r="A1409" s="406" t="s">
        <v>258</v>
      </c>
      <c r="B1409" s="406" t="s">
        <v>259</v>
      </c>
      <c r="C1409" s="406" t="s">
        <v>123</v>
      </c>
      <c r="D1409" s="406" t="s">
        <v>302</v>
      </c>
      <c r="E1409" s="406" t="s">
        <v>407</v>
      </c>
      <c r="F1409" s="406">
        <v>7</v>
      </c>
      <c r="G1409" s="406" t="s">
        <v>230</v>
      </c>
      <c r="H1409" s="406" t="s">
        <v>84</v>
      </c>
      <c r="I1409" s="406" t="s">
        <v>246</v>
      </c>
      <c r="J1409" s="406" t="s">
        <v>314</v>
      </c>
      <c r="K1409" s="406"/>
      <c r="L1409" s="406"/>
      <c r="M1409" s="406"/>
      <c r="N1409" s="406"/>
      <c r="O1409" s="406">
        <v>0</v>
      </c>
      <c r="P1409" s="406">
        <v>0</v>
      </c>
      <c r="Q1409" s="463">
        <v>7</v>
      </c>
      <c r="R1409" s="464" t="s">
        <v>84</v>
      </c>
      <c r="S1409" s="464" t="s">
        <v>136</v>
      </c>
      <c r="T1409" s="464">
        <v>0</v>
      </c>
      <c r="U1409" s="464">
        <v>0</v>
      </c>
      <c r="V1409" s="464" t="s">
        <v>155</v>
      </c>
    </row>
    <row r="1410" spans="1:22" x14ac:dyDescent="0.2">
      <c r="A1410" s="406" t="s">
        <v>258</v>
      </c>
      <c r="B1410" s="406" t="s">
        <v>259</v>
      </c>
      <c r="C1410" s="406" t="s">
        <v>123</v>
      </c>
      <c r="D1410" s="406" t="s">
        <v>302</v>
      </c>
      <c r="E1410" s="406" t="s">
        <v>407</v>
      </c>
      <c r="F1410" s="406">
        <v>7</v>
      </c>
      <c r="G1410" s="406" t="s">
        <v>230</v>
      </c>
      <c r="H1410" s="406" t="s">
        <v>84</v>
      </c>
      <c r="I1410" s="406" t="s">
        <v>246</v>
      </c>
      <c r="J1410" s="406" t="s">
        <v>307</v>
      </c>
      <c r="K1410" s="406"/>
      <c r="L1410" s="406"/>
      <c r="M1410" s="406"/>
      <c r="N1410" s="406"/>
      <c r="O1410" s="406">
        <v>0</v>
      </c>
      <c r="P1410" s="406">
        <v>0</v>
      </c>
      <c r="Q1410" s="463">
        <v>7</v>
      </c>
      <c r="R1410" s="464" t="s">
        <v>84</v>
      </c>
      <c r="S1410" s="464" t="s">
        <v>137</v>
      </c>
      <c r="T1410" s="464">
        <v>0</v>
      </c>
      <c r="U1410" s="464">
        <v>0</v>
      </c>
      <c r="V1410" s="464" t="s">
        <v>155</v>
      </c>
    </row>
    <row r="1411" spans="1:22" x14ac:dyDescent="0.2">
      <c r="A1411" s="406" t="s">
        <v>258</v>
      </c>
      <c r="B1411" s="406" t="s">
        <v>259</v>
      </c>
      <c r="C1411" s="406" t="s">
        <v>123</v>
      </c>
      <c r="D1411" s="406" t="s">
        <v>303</v>
      </c>
      <c r="E1411" s="406" t="s">
        <v>407</v>
      </c>
      <c r="F1411" s="406">
        <v>7</v>
      </c>
      <c r="G1411" s="406" t="s">
        <v>230</v>
      </c>
      <c r="H1411" s="406" t="s">
        <v>84</v>
      </c>
      <c r="I1411" s="406" t="s">
        <v>246</v>
      </c>
      <c r="J1411" s="406" t="s">
        <v>314</v>
      </c>
      <c r="K1411" s="406"/>
      <c r="L1411" s="406"/>
      <c r="M1411" s="406"/>
      <c r="N1411" s="406"/>
      <c r="O1411" s="406">
        <v>0</v>
      </c>
      <c r="P1411" s="406">
        <v>0</v>
      </c>
      <c r="Q1411" s="463">
        <v>7</v>
      </c>
      <c r="R1411" s="464" t="s">
        <v>84</v>
      </c>
      <c r="S1411" s="464" t="s">
        <v>138</v>
      </c>
      <c r="T1411" s="464">
        <v>0</v>
      </c>
      <c r="U1411" s="464">
        <v>0</v>
      </c>
      <c r="V1411" s="464" t="s">
        <v>155</v>
      </c>
    </row>
    <row r="1412" spans="1:22" x14ac:dyDescent="0.2">
      <c r="A1412" s="406" t="s">
        <v>258</v>
      </c>
      <c r="B1412" s="406" t="s">
        <v>259</v>
      </c>
      <c r="C1412" s="406" t="s">
        <v>123</v>
      </c>
      <c r="D1412" s="406" t="s">
        <v>303</v>
      </c>
      <c r="E1412" s="406" t="s">
        <v>407</v>
      </c>
      <c r="F1412" s="406">
        <v>7</v>
      </c>
      <c r="G1412" s="406" t="s">
        <v>230</v>
      </c>
      <c r="H1412" s="406" t="s">
        <v>84</v>
      </c>
      <c r="I1412" s="406" t="s">
        <v>246</v>
      </c>
      <c r="J1412" s="406" t="s">
        <v>307</v>
      </c>
      <c r="K1412" s="406"/>
      <c r="L1412" s="406"/>
      <c r="M1412" s="406"/>
      <c r="N1412" s="406"/>
      <c r="O1412" s="406">
        <v>0</v>
      </c>
      <c r="P1412" s="406">
        <v>0</v>
      </c>
      <c r="Q1412" s="463">
        <v>7</v>
      </c>
      <c r="R1412" s="464" t="s">
        <v>84</v>
      </c>
      <c r="S1412" s="464" t="s">
        <v>139</v>
      </c>
      <c r="T1412" s="464">
        <v>0</v>
      </c>
      <c r="U1412" s="464">
        <v>0</v>
      </c>
      <c r="V1412" s="464" t="s">
        <v>155</v>
      </c>
    </row>
    <row r="1413" spans="1:22" x14ac:dyDescent="0.2">
      <c r="A1413" s="406" t="s">
        <v>258</v>
      </c>
      <c r="B1413" s="406" t="s">
        <v>259</v>
      </c>
      <c r="C1413" s="406" t="s">
        <v>123</v>
      </c>
      <c r="D1413" s="406" t="s">
        <v>304</v>
      </c>
      <c r="E1413" s="406" t="s">
        <v>407</v>
      </c>
      <c r="F1413" s="406">
        <v>7</v>
      </c>
      <c r="G1413" s="406" t="s">
        <v>230</v>
      </c>
      <c r="H1413" s="406" t="s">
        <v>84</v>
      </c>
      <c r="I1413" s="406" t="s">
        <v>246</v>
      </c>
      <c r="J1413" s="406" t="s">
        <v>314</v>
      </c>
      <c r="K1413" s="406"/>
      <c r="L1413" s="406"/>
      <c r="M1413" s="406"/>
      <c r="N1413" s="406"/>
      <c r="O1413" s="406">
        <v>0</v>
      </c>
      <c r="P1413" s="406">
        <v>0</v>
      </c>
      <c r="Q1413" s="463">
        <v>7</v>
      </c>
      <c r="R1413" s="464" t="s">
        <v>84</v>
      </c>
      <c r="S1413" s="464" t="s">
        <v>140</v>
      </c>
      <c r="T1413" s="464">
        <v>0</v>
      </c>
      <c r="U1413" s="464">
        <v>0</v>
      </c>
      <c r="V1413" s="464" t="s">
        <v>155</v>
      </c>
    </row>
    <row r="1414" spans="1:22" x14ac:dyDescent="0.2">
      <c r="A1414" s="406" t="s">
        <v>258</v>
      </c>
      <c r="B1414" s="406" t="s">
        <v>259</v>
      </c>
      <c r="C1414" s="406" t="s">
        <v>123</v>
      </c>
      <c r="D1414" s="406" t="s">
        <v>304</v>
      </c>
      <c r="E1414" s="406" t="s">
        <v>407</v>
      </c>
      <c r="F1414" s="406">
        <v>7</v>
      </c>
      <c r="G1414" s="406" t="s">
        <v>230</v>
      </c>
      <c r="H1414" s="406" t="s">
        <v>84</v>
      </c>
      <c r="I1414" s="406" t="s">
        <v>246</v>
      </c>
      <c r="J1414" s="406" t="s">
        <v>307</v>
      </c>
      <c r="K1414" s="406"/>
      <c r="L1414" s="406"/>
      <c r="M1414" s="406"/>
      <c r="N1414" s="406"/>
      <c r="O1414" s="406">
        <v>0</v>
      </c>
      <c r="P1414" s="406">
        <v>0</v>
      </c>
      <c r="Q1414" s="463">
        <v>7</v>
      </c>
      <c r="R1414" s="464" t="s">
        <v>84</v>
      </c>
      <c r="S1414" s="464" t="s">
        <v>141</v>
      </c>
      <c r="T1414" s="464">
        <v>0</v>
      </c>
      <c r="U1414" s="464">
        <v>0</v>
      </c>
      <c r="V1414" s="464" t="s">
        <v>155</v>
      </c>
    </row>
    <row r="1415" spans="1:22" x14ac:dyDescent="0.2">
      <c r="A1415" s="406" t="s">
        <v>258</v>
      </c>
      <c r="B1415" s="406" t="s">
        <v>259</v>
      </c>
      <c r="C1415" s="406" t="s">
        <v>123</v>
      </c>
      <c r="D1415" s="406" t="s">
        <v>73</v>
      </c>
      <c r="E1415" s="406" t="s">
        <v>407</v>
      </c>
      <c r="F1415" s="406">
        <v>8</v>
      </c>
      <c r="G1415" s="406" t="s">
        <v>230</v>
      </c>
      <c r="H1415" s="406" t="s">
        <v>156</v>
      </c>
      <c r="I1415" s="406" t="s">
        <v>246</v>
      </c>
      <c r="J1415" s="406" t="s">
        <v>314</v>
      </c>
      <c r="K1415" s="406"/>
      <c r="L1415" s="406"/>
      <c r="M1415" s="406"/>
      <c r="N1415" s="406"/>
      <c r="O1415" s="406">
        <v>0</v>
      </c>
      <c r="P1415" s="406">
        <v>0.6</v>
      </c>
      <c r="Q1415" s="463">
        <v>8</v>
      </c>
      <c r="R1415" s="464" t="s">
        <v>156</v>
      </c>
      <c r="S1415" s="464" t="s">
        <v>132</v>
      </c>
      <c r="T1415" s="464">
        <v>0</v>
      </c>
      <c r="U1415" s="464">
        <v>0.6</v>
      </c>
      <c r="V1415" s="464" t="s">
        <v>157</v>
      </c>
    </row>
    <row r="1416" spans="1:22" x14ac:dyDescent="0.2">
      <c r="A1416" s="406" t="s">
        <v>258</v>
      </c>
      <c r="B1416" s="406" t="s">
        <v>259</v>
      </c>
      <c r="C1416" s="406" t="s">
        <v>123</v>
      </c>
      <c r="D1416" s="406" t="s">
        <v>73</v>
      </c>
      <c r="E1416" s="406" t="s">
        <v>407</v>
      </c>
      <c r="F1416" s="406">
        <v>8</v>
      </c>
      <c r="G1416" s="406" t="s">
        <v>230</v>
      </c>
      <c r="H1416" s="406" t="s">
        <v>156</v>
      </c>
      <c r="I1416" s="406" t="s">
        <v>246</v>
      </c>
      <c r="J1416" s="406" t="s">
        <v>307</v>
      </c>
      <c r="K1416" s="406"/>
      <c r="L1416" s="406"/>
      <c r="M1416" s="406"/>
      <c r="N1416" s="406"/>
      <c r="O1416" s="406">
        <v>0</v>
      </c>
      <c r="P1416" s="406">
        <v>0</v>
      </c>
      <c r="Q1416" s="463">
        <v>8</v>
      </c>
      <c r="R1416" s="464" t="s">
        <v>156</v>
      </c>
      <c r="S1416" s="464" t="s">
        <v>133</v>
      </c>
      <c r="T1416" s="464">
        <v>0</v>
      </c>
      <c r="U1416" s="464">
        <v>0</v>
      </c>
      <c r="V1416" s="464" t="s">
        <v>157</v>
      </c>
    </row>
    <row r="1417" spans="1:22" x14ac:dyDescent="0.2">
      <c r="A1417" s="406" t="s">
        <v>258</v>
      </c>
      <c r="B1417" s="406" t="s">
        <v>259</v>
      </c>
      <c r="C1417" s="406" t="s">
        <v>123</v>
      </c>
      <c r="D1417" s="406" t="s">
        <v>301</v>
      </c>
      <c r="E1417" s="406" t="s">
        <v>407</v>
      </c>
      <c r="F1417" s="406">
        <v>8</v>
      </c>
      <c r="G1417" s="406" t="s">
        <v>230</v>
      </c>
      <c r="H1417" s="406" t="s">
        <v>156</v>
      </c>
      <c r="I1417" s="406" t="s">
        <v>246</v>
      </c>
      <c r="J1417" s="406" t="s">
        <v>314</v>
      </c>
      <c r="K1417" s="406"/>
      <c r="L1417" s="406"/>
      <c r="M1417" s="406"/>
      <c r="N1417" s="406"/>
      <c r="O1417" s="406">
        <v>0</v>
      </c>
      <c r="P1417" s="406">
        <v>0.3</v>
      </c>
      <c r="Q1417" s="463">
        <v>8</v>
      </c>
      <c r="R1417" s="464" t="s">
        <v>156</v>
      </c>
      <c r="S1417" s="464" t="s">
        <v>134</v>
      </c>
      <c r="T1417" s="464">
        <v>0</v>
      </c>
      <c r="U1417" s="464">
        <v>0.3</v>
      </c>
      <c r="V1417" s="464" t="s">
        <v>157</v>
      </c>
    </row>
    <row r="1418" spans="1:22" x14ac:dyDescent="0.2">
      <c r="A1418" s="406" t="s">
        <v>258</v>
      </c>
      <c r="B1418" s="406" t="s">
        <v>259</v>
      </c>
      <c r="C1418" s="406" t="s">
        <v>123</v>
      </c>
      <c r="D1418" s="406" t="s">
        <v>301</v>
      </c>
      <c r="E1418" s="406" t="s">
        <v>407</v>
      </c>
      <c r="F1418" s="406">
        <v>8</v>
      </c>
      <c r="G1418" s="406" t="s">
        <v>230</v>
      </c>
      <c r="H1418" s="406" t="s">
        <v>156</v>
      </c>
      <c r="I1418" s="406" t="s">
        <v>246</v>
      </c>
      <c r="J1418" s="406" t="s">
        <v>307</v>
      </c>
      <c r="K1418" s="406"/>
      <c r="L1418" s="406"/>
      <c r="M1418" s="406"/>
      <c r="N1418" s="406"/>
      <c r="O1418" s="406">
        <v>0</v>
      </c>
      <c r="P1418" s="406">
        <v>0</v>
      </c>
      <c r="Q1418" s="463">
        <v>8</v>
      </c>
      <c r="R1418" s="464" t="s">
        <v>156</v>
      </c>
      <c r="S1418" s="464" t="s">
        <v>135</v>
      </c>
      <c r="T1418" s="464">
        <v>0</v>
      </c>
      <c r="U1418" s="464">
        <v>0</v>
      </c>
      <c r="V1418" s="464" t="s">
        <v>157</v>
      </c>
    </row>
    <row r="1419" spans="1:22" x14ac:dyDescent="0.2">
      <c r="A1419" s="406" t="s">
        <v>258</v>
      </c>
      <c r="B1419" s="406" t="s">
        <v>259</v>
      </c>
      <c r="C1419" s="406" t="s">
        <v>123</v>
      </c>
      <c r="D1419" s="406" t="s">
        <v>302</v>
      </c>
      <c r="E1419" s="406" t="s">
        <v>407</v>
      </c>
      <c r="F1419" s="406">
        <v>8</v>
      </c>
      <c r="G1419" s="406" t="s">
        <v>230</v>
      </c>
      <c r="H1419" s="406" t="s">
        <v>156</v>
      </c>
      <c r="I1419" s="406" t="s">
        <v>246</v>
      </c>
      <c r="J1419" s="406" t="s">
        <v>314</v>
      </c>
      <c r="K1419" s="406"/>
      <c r="L1419" s="406"/>
      <c r="M1419" s="406"/>
      <c r="N1419" s="406"/>
      <c r="O1419" s="406">
        <v>0</v>
      </c>
      <c r="P1419" s="406">
        <v>0.3</v>
      </c>
      <c r="Q1419" s="463">
        <v>8</v>
      </c>
      <c r="R1419" s="464" t="s">
        <v>156</v>
      </c>
      <c r="S1419" s="464" t="s">
        <v>136</v>
      </c>
      <c r="T1419" s="464">
        <v>0</v>
      </c>
      <c r="U1419" s="464">
        <v>0.3</v>
      </c>
      <c r="V1419" s="464" t="s">
        <v>157</v>
      </c>
    </row>
    <row r="1420" spans="1:22" x14ac:dyDescent="0.2">
      <c r="A1420" s="406" t="s">
        <v>258</v>
      </c>
      <c r="B1420" s="406" t="s">
        <v>259</v>
      </c>
      <c r="C1420" s="406" t="s">
        <v>123</v>
      </c>
      <c r="D1420" s="406" t="s">
        <v>302</v>
      </c>
      <c r="E1420" s="406" t="s">
        <v>407</v>
      </c>
      <c r="F1420" s="406">
        <v>8</v>
      </c>
      <c r="G1420" s="406" t="s">
        <v>230</v>
      </c>
      <c r="H1420" s="406" t="s">
        <v>156</v>
      </c>
      <c r="I1420" s="406" t="s">
        <v>246</v>
      </c>
      <c r="J1420" s="406" t="s">
        <v>307</v>
      </c>
      <c r="K1420" s="406"/>
      <c r="L1420" s="406"/>
      <c r="M1420" s="406"/>
      <c r="N1420" s="406"/>
      <c r="O1420" s="406">
        <v>0</v>
      </c>
      <c r="P1420" s="406">
        <v>0</v>
      </c>
      <c r="Q1420" s="463">
        <v>8</v>
      </c>
      <c r="R1420" s="464" t="s">
        <v>156</v>
      </c>
      <c r="S1420" s="464" t="s">
        <v>137</v>
      </c>
      <c r="T1420" s="464">
        <v>0</v>
      </c>
      <c r="U1420" s="464">
        <v>0</v>
      </c>
      <c r="V1420" s="464" t="s">
        <v>157</v>
      </c>
    </row>
    <row r="1421" spans="1:22" x14ac:dyDescent="0.2">
      <c r="A1421" s="406" t="s">
        <v>258</v>
      </c>
      <c r="B1421" s="406" t="s">
        <v>259</v>
      </c>
      <c r="C1421" s="406" t="s">
        <v>123</v>
      </c>
      <c r="D1421" s="406" t="s">
        <v>303</v>
      </c>
      <c r="E1421" s="406" t="s">
        <v>407</v>
      </c>
      <c r="F1421" s="406">
        <v>8</v>
      </c>
      <c r="G1421" s="406" t="s">
        <v>230</v>
      </c>
      <c r="H1421" s="406" t="s">
        <v>156</v>
      </c>
      <c r="I1421" s="406" t="s">
        <v>246</v>
      </c>
      <c r="J1421" s="406" t="s">
        <v>314</v>
      </c>
      <c r="K1421" s="406"/>
      <c r="L1421" s="406"/>
      <c r="M1421" s="406"/>
      <c r="N1421" s="406"/>
      <c r="O1421" s="406">
        <v>0</v>
      </c>
      <c r="P1421" s="406">
        <v>0.3</v>
      </c>
      <c r="Q1421" s="463">
        <v>8</v>
      </c>
      <c r="R1421" s="464" t="s">
        <v>156</v>
      </c>
      <c r="S1421" s="464" t="s">
        <v>138</v>
      </c>
      <c r="T1421" s="464">
        <v>0</v>
      </c>
      <c r="U1421" s="464">
        <v>0.3</v>
      </c>
      <c r="V1421" s="464" t="s">
        <v>157</v>
      </c>
    </row>
    <row r="1422" spans="1:22" x14ac:dyDescent="0.2">
      <c r="A1422" s="406" t="s">
        <v>258</v>
      </c>
      <c r="B1422" s="406" t="s">
        <v>259</v>
      </c>
      <c r="C1422" s="406" t="s">
        <v>123</v>
      </c>
      <c r="D1422" s="406" t="s">
        <v>303</v>
      </c>
      <c r="E1422" s="406" t="s">
        <v>407</v>
      </c>
      <c r="F1422" s="406">
        <v>8</v>
      </c>
      <c r="G1422" s="406" t="s">
        <v>230</v>
      </c>
      <c r="H1422" s="406" t="s">
        <v>156</v>
      </c>
      <c r="I1422" s="406" t="s">
        <v>246</v>
      </c>
      <c r="J1422" s="406" t="s">
        <v>307</v>
      </c>
      <c r="K1422" s="406"/>
      <c r="L1422" s="406"/>
      <c r="M1422" s="406"/>
      <c r="N1422" s="406"/>
      <c r="O1422" s="406">
        <v>0</v>
      </c>
      <c r="P1422" s="406">
        <v>0</v>
      </c>
      <c r="Q1422" s="463">
        <v>8</v>
      </c>
      <c r="R1422" s="464" t="s">
        <v>156</v>
      </c>
      <c r="S1422" s="464" t="s">
        <v>139</v>
      </c>
      <c r="T1422" s="464">
        <v>0</v>
      </c>
      <c r="U1422" s="464">
        <v>0</v>
      </c>
      <c r="V1422" s="464" t="s">
        <v>157</v>
      </c>
    </row>
    <row r="1423" spans="1:22" x14ac:dyDescent="0.2">
      <c r="A1423" s="406" t="s">
        <v>258</v>
      </c>
      <c r="B1423" s="406" t="s">
        <v>259</v>
      </c>
      <c r="C1423" s="406" t="s">
        <v>123</v>
      </c>
      <c r="D1423" s="406" t="s">
        <v>304</v>
      </c>
      <c r="E1423" s="406" t="s">
        <v>407</v>
      </c>
      <c r="F1423" s="406">
        <v>8</v>
      </c>
      <c r="G1423" s="406" t="s">
        <v>230</v>
      </c>
      <c r="H1423" s="406" t="s">
        <v>156</v>
      </c>
      <c r="I1423" s="406" t="s">
        <v>246</v>
      </c>
      <c r="J1423" s="406" t="s">
        <v>314</v>
      </c>
      <c r="K1423" s="406"/>
      <c r="L1423" s="406"/>
      <c r="M1423" s="406"/>
      <c r="N1423" s="406"/>
      <c r="O1423" s="406">
        <v>0</v>
      </c>
      <c r="P1423" s="406">
        <v>0.3</v>
      </c>
      <c r="Q1423" s="463">
        <v>8</v>
      </c>
      <c r="R1423" s="464" t="s">
        <v>156</v>
      </c>
      <c r="S1423" s="464" t="s">
        <v>140</v>
      </c>
      <c r="T1423" s="464">
        <v>0</v>
      </c>
      <c r="U1423" s="464">
        <v>0.3</v>
      </c>
      <c r="V1423" s="464" t="s">
        <v>157</v>
      </c>
    </row>
    <row r="1424" spans="1:22" x14ac:dyDescent="0.2">
      <c r="A1424" s="406" t="s">
        <v>258</v>
      </c>
      <c r="B1424" s="406" t="s">
        <v>259</v>
      </c>
      <c r="C1424" s="406" t="s">
        <v>123</v>
      </c>
      <c r="D1424" s="406" t="s">
        <v>304</v>
      </c>
      <c r="E1424" s="406" t="s">
        <v>407</v>
      </c>
      <c r="F1424" s="406">
        <v>8</v>
      </c>
      <c r="G1424" s="406" t="s">
        <v>230</v>
      </c>
      <c r="H1424" s="406" t="s">
        <v>156</v>
      </c>
      <c r="I1424" s="406" t="s">
        <v>246</v>
      </c>
      <c r="J1424" s="406" t="s">
        <v>307</v>
      </c>
      <c r="K1424" s="406"/>
      <c r="L1424" s="406"/>
      <c r="M1424" s="406"/>
      <c r="N1424" s="406"/>
      <c r="O1424" s="406">
        <v>0</v>
      </c>
      <c r="P1424" s="406">
        <v>0</v>
      </c>
      <c r="Q1424" s="463">
        <v>8</v>
      </c>
      <c r="R1424" s="464" t="s">
        <v>156</v>
      </c>
      <c r="S1424" s="464" t="s">
        <v>141</v>
      </c>
      <c r="T1424" s="464">
        <v>0</v>
      </c>
      <c r="U1424" s="464">
        <v>0</v>
      </c>
      <c r="V1424" s="464" t="s">
        <v>157</v>
      </c>
    </row>
    <row r="1425" spans="1:22" x14ac:dyDescent="0.2">
      <c r="A1425" s="406" t="s">
        <v>258</v>
      </c>
      <c r="B1425" s="406" t="s">
        <v>259</v>
      </c>
      <c r="C1425" s="406" t="s">
        <v>123</v>
      </c>
      <c r="D1425" s="406" t="s">
        <v>73</v>
      </c>
      <c r="E1425" s="406" t="s">
        <v>407</v>
      </c>
      <c r="F1425" s="406">
        <v>9</v>
      </c>
      <c r="G1425" s="406" t="s">
        <v>230</v>
      </c>
      <c r="H1425" s="406" t="s">
        <v>158</v>
      </c>
      <c r="I1425" s="406" t="s">
        <v>246</v>
      </c>
      <c r="J1425" s="406" t="s">
        <v>314</v>
      </c>
      <c r="K1425" s="406"/>
      <c r="L1425" s="406"/>
      <c r="M1425" s="406"/>
      <c r="N1425" s="406"/>
      <c r="O1425" s="406">
        <v>0</v>
      </c>
      <c r="P1425" s="406">
        <v>0.5</v>
      </c>
      <c r="Q1425" s="463">
        <v>9</v>
      </c>
      <c r="R1425" s="464" t="s">
        <v>158</v>
      </c>
      <c r="S1425" s="464" t="s">
        <v>132</v>
      </c>
      <c r="T1425" s="464">
        <v>0</v>
      </c>
      <c r="U1425" s="464">
        <v>0.5</v>
      </c>
      <c r="V1425" s="464" t="s">
        <v>159</v>
      </c>
    </row>
    <row r="1426" spans="1:22" x14ac:dyDescent="0.2">
      <c r="A1426" s="406" t="s">
        <v>258</v>
      </c>
      <c r="B1426" s="406" t="s">
        <v>259</v>
      </c>
      <c r="C1426" s="406" t="s">
        <v>123</v>
      </c>
      <c r="D1426" s="406" t="s">
        <v>73</v>
      </c>
      <c r="E1426" s="406" t="s">
        <v>407</v>
      </c>
      <c r="F1426" s="406">
        <v>9</v>
      </c>
      <c r="G1426" s="406" t="s">
        <v>230</v>
      </c>
      <c r="H1426" s="406" t="s">
        <v>158</v>
      </c>
      <c r="I1426" s="406" t="s">
        <v>246</v>
      </c>
      <c r="J1426" s="406" t="s">
        <v>307</v>
      </c>
      <c r="K1426" s="406"/>
      <c r="L1426" s="406"/>
      <c r="M1426" s="406"/>
      <c r="N1426" s="406"/>
      <c r="O1426" s="406">
        <v>0</v>
      </c>
      <c r="P1426" s="406">
        <v>0</v>
      </c>
      <c r="Q1426" s="463">
        <v>9</v>
      </c>
      <c r="R1426" s="464" t="s">
        <v>158</v>
      </c>
      <c r="S1426" s="464" t="s">
        <v>133</v>
      </c>
      <c r="T1426" s="464">
        <v>0</v>
      </c>
      <c r="U1426" s="464">
        <v>0</v>
      </c>
      <c r="V1426" s="464" t="s">
        <v>159</v>
      </c>
    </row>
    <row r="1427" spans="1:22" x14ac:dyDescent="0.2">
      <c r="A1427" s="406" t="s">
        <v>258</v>
      </c>
      <c r="B1427" s="406" t="s">
        <v>259</v>
      </c>
      <c r="C1427" s="406" t="s">
        <v>123</v>
      </c>
      <c r="D1427" s="406" t="s">
        <v>301</v>
      </c>
      <c r="E1427" s="406" t="s">
        <v>407</v>
      </c>
      <c r="F1427" s="406">
        <v>9</v>
      </c>
      <c r="G1427" s="406" t="s">
        <v>230</v>
      </c>
      <c r="H1427" s="406" t="s">
        <v>158</v>
      </c>
      <c r="I1427" s="406" t="s">
        <v>246</v>
      </c>
      <c r="J1427" s="406" t="s">
        <v>314</v>
      </c>
      <c r="K1427" s="406"/>
      <c r="L1427" s="406"/>
      <c r="M1427" s="406"/>
      <c r="N1427" s="406"/>
      <c r="O1427" s="406">
        <v>0</v>
      </c>
      <c r="P1427" s="406">
        <v>0.3</v>
      </c>
      <c r="Q1427" s="463">
        <v>9</v>
      </c>
      <c r="R1427" s="464" t="s">
        <v>158</v>
      </c>
      <c r="S1427" s="464" t="s">
        <v>134</v>
      </c>
      <c r="T1427" s="464">
        <v>0</v>
      </c>
      <c r="U1427" s="464">
        <v>0.3</v>
      </c>
      <c r="V1427" s="464" t="s">
        <v>159</v>
      </c>
    </row>
    <row r="1428" spans="1:22" x14ac:dyDescent="0.2">
      <c r="A1428" s="406" t="s">
        <v>258</v>
      </c>
      <c r="B1428" s="406" t="s">
        <v>259</v>
      </c>
      <c r="C1428" s="406" t="s">
        <v>123</v>
      </c>
      <c r="D1428" s="406" t="s">
        <v>301</v>
      </c>
      <c r="E1428" s="406" t="s">
        <v>407</v>
      </c>
      <c r="F1428" s="406">
        <v>9</v>
      </c>
      <c r="G1428" s="406" t="s">
        <v>230</v>
      </c>
      <c r="H1428" s="406" t="s">
        <v>158</v>
      </c>
      <c r="I1428" s="406" t="s">
        <v>246</v>
      </c>
      <c r="J1428" s="406" t="s">
        <v>307</v>
      </c>
      <c r="K1428" s="406"/>
      <c r="L1428" s="406"/>
      <c r="M1428" s="406"/>
      <c r="N1428" s="406"/>
      <c r="O1428" s="406">
        <v>0</v>
      </c>
      <c r="P1428" s="406">
        <v>0</v>
      </c>
      <c r="Q1428" s="463">
        <v>9</v>
      </c>
      <c r="R1428" s="464" t="s">
        <v>158</v>
      </c>
      <c r="S1428" s="464" t="s">
        <v>135</v>
      </c>
      <c r="T1428" s="464">
        <v>0</v>
      </c>
      <c r="U1428" s="464">
        <v>0</v>
      </c>
      <c r="V1428" s="464" t="s">
        <v>159</v>
      </c>
    </row>
    <row r="1429" spans="1:22" x14ac:dyDescent="0.2">
      <c r="A1429" s="406" t="s">
        <v>258</v>
      </c>
      <c r="B1429" s="406" t="s">
        <v>259</v>
      </c>
      <c r="C1429" s="406" t="s">
        <v>123</v>
      </c>
      <c r="D1429" s="406" t="s">
        <v>302</v>
      </c>
      <c r="E1429" s="406" t="s">
        <v>407</v>
      </c>
      <c r="F1429" s="406">
        <v>9</v>
      </c>
      <c r="G1429" s="406" t="s">
        <v>230</v>
      </c>
      <c r="H1429" s="406" t="s">
        <v>158</v>
      </c>
      <c r="I1429" s="406" t="s">
        <v>246</v>
      </c>
      <c r="J1429" s="406" t="s">
        <v>314</v>
      </c>
      <c r="K1429" s="406"/>
      <c r="L1429" s="406"/>
      <c r="M1429" s="406"/>
      <c r="N1429" s="406"/>
      <c r="O1429" s="406">
        <v>0</v>
      </c>
      <c r="P1429" s="406">
        <v>0.3</v>
      </c>
      <c r="Q1429" s="463">
        <v>9</v>
      </c>
      <c r="R1429" s="464" t="s">
        <v>158</v>
      </c>
      <c r="S1429" s="464" t="s">
        <v>136</v>
      </c>
      <c r="T1429" s="464">
        <v>0</v>
      </c>
      <c r="U1429" s="464">
        <v>0.3</v>
      </c>
      <c r="V1429" s="464" t="s">
        <v>159</v>
      </c>
    </row>
    <row r="1430" spans="1:22" x14ac:dyDescent="0.2">
      <c r="A1430" s="406" t="s">
        <v>258</v>
      </c>
      <c r="B1430" s="406" t="s">
        <v>259</v>
      </c>
      <c r="C1430" s="406" t="s">
        <v>123</v>
      </c>
      <c r="D1430" s="406" t="s">
        <v>302</v>
      </c>
      <c r="E1430" s="406" t="s">
        <v>407</v>
      </c>
      <c r="F1430" s="406">
        <v>9</v>
      </c>
      <c r="G1430" s="406" t="s">
        <v>230</v>
      </c>
      <c r="H1430" s="406" t="s">
        <v>158</v>
      </c>
      <c r="I1430" s="406" t="s">
        <v>246</v>
      </c>
      <c r="J1430" s="406" t="s">
        <v>307</v>
      </c>
      <c r="K1430" s="406"/>
      <c r="L1430" s="406"/>
      <c r="M1430" s="406"/>
      <c r="N1430" s="406"/>
      <c r="O1430" s="406">
        <v>0</v>
      </c>
      <c r="P1430" s="406">
        <v>0</v>
      </c>
      <c r="Q1430" s="463">
        <v>9</v>
      </c>
      <c r="R1430" s="464" t="s">
        <v>158</v>
      </c>
      <c r="S1430" s="464" t="s">
        <v>137</v>
      </c>
      <c r="T1430" s="464">
        <v>0</v>
      </c>
      <c r="U1430" s="464">
        <v>0</v>
      </c>
      <c r="V1430" s="464" t="s">
        <v>159</v>
      </c>
    </row>
    <row r="1431" spans="1:22" x14ac:dyDescent="0.2">
      <c r="A1431" s="406" t="s">
        <v>258</v>
      </c>
      <c r="B1431" s="406" t="s">
        <v>259</v>
      </c>
      <c r="C1431" s="406" t="s">
        <v>123</v>
      </c>
      <c r="D1431" s="406" t="s">
        <v>303</v>
      </c>
      <c r="E1431" s="406" t="s">
        <v>407</v>
      </c>
      <c r="F1431" s="406">
        <v>9</v>
      </c>
      <c r="G1431" s="406" t="s">
        <v>230</v>
      </c>
      <c r="H1431" s="406" t="s">
        <v>158</v>
      </c>
      <c r="I1431" s="406" t="s">
        <v>246</v>
      </c>
      <c r="J1431" s="406" t="s">
        <v>314</v>
      </c>
      <c r="K1431" s="406"/>
      <c r="L1431" s="406"/>
      <c r="M1431" s="406"/>
      <c r="N1431" s="406"/>
      <c r="O1431" s="406">
        <v>0</v>
      </c>
      <c r="P1431" s="406">
        <v>0.3</v>
      </c>
      <c r="Q1431" s="463">
        <v>9</v>
      </c>
      <c r="R1431" s="464" t="s">
        <v>158</v>
      </c>
      <c r="S1431" s="464" t="s">
        <v>138</v>
      </c>
      <c r="T1431" s="464">
        <v>0</v>
      </c>
      <c r="U1431" s="464">
        <v>0.3</v>
      </c>
      <c r="V1431" s="464" t="s">
        <v>159</v>
      </c>
    </row>
    <row r="1432" spans="1:22" x14ac:dyDescent="0.2">
      <c r="A1432" s="406" t="s">
        <v>258</v>
      </c>
      <c r="B1432" s="406" t="s">
        <v>259</v>
      </c>
      <c r="C1432" s="406" t="s">
        <v>123</v>
      </c>
      <c r="D1432" s="406" t="s">
        <v>303</v>
      </c>
      <c r="E1432" s="406" t="s">
        <v>407</v>
      </c>
      <c r="F1432" s="406">
        <v>9</v>
      </c>
      <c r="G1432" s="406" t="s">
        <v>230</v>
      </c>
      <c r="H1432" s="406" t="s">
        <v>158</v>
      </c>
      <c r="I1432" s="406" t="s">
        <v>246</v>
      </c>
      <c r="J1432" s="406" t="s">
        <v>307</v>
      </c>
      <c r="K1432" s="406"/>
      <c r="L1432" s="406"/>
      <c r="M1432" s="406"/>
      <c r="N1432" s="406"/>
      <c r="O1432" s="406">
        <v>0</v>
      </c>
      <c r="P1432" s="406">
        <v>0</v>
      </c>
      <c r="Q1432" s="463">
        <v>9</v>
      </c>
      <c r="R1432" s="464" t="s">
        <v>158</v>
      </c>
      <c r="S1432" s="464" t="s">
        <v>139</v>
      </c>
      <c r="T1432" s="464">
        <v>0</v>
      </c>
      <c r="U1432" s="464">
        <v>0</v>
      </c>
      <c r="V1432" s="464" t="s">
        <v>159</v>
      </c>
    </row>
    <row r="1433" spans="1:22" x14ac:dyDescent="0.2">
      <c r="A1433" s="406" t="s">
        <v>258</v>
      </c>
      <c r="B1433" s="406" t="s">
        <v>259</v>
      </c>
      <c r="C1433" s="406" t="s">
        <v>123</v>
      </c>
      <c r="D1433" s="406" t="s">
        <v>304</v>
      </c>
      <c r="E1433" s="406" t="s">
        <v>407</v>
      </c>
      <c r="F1433" s="406">
        <v>9</v>
      </c>
      <c r="G1433" s="406" t="s">
        <v>230</v>
      </c>
      <c r="H1433" s="406" t="s">
        <v>158</v>
      </c>
      <c r="I1433" s="406" t="s">
        <v>246</v>
      </c>
      <c r="J1433" s="406" t="s">
        <v>314</v>
      </c>
      <c r="K1433" s="406"/>
      <c r="L1433" s="406"/>
      <c r="M1433" s="406"/>
      <c r="N1433" s="406"/>
      <c r="O1433" s="406">
        <v>0</v>
      </c>
      <c r="P1433" s="406">
        <v>0.3</v>
      </c>
      <c r="Q1433" s="463">
        <v>9</v>
      </c>
      <c r="R1433" s="464" t="s">
        <v>158</v>
      </c>
      <c r="S1433" s="464" t="s">
        <v>140</v>
      </c>
      <c r="T1433" s="464">
        <v>0</v>
      </c>
      <c r="U1433" s="464">
        <v>0.3</v>
      </c>
      <c r="V1433" s="464" t="s">
        <v>159</v>
      </c>
    </row>
    <row r="1434" spans="1:22" x14ac:dyDescent="0.2">
      <c r="A1434" s="406" t="s">
        <v>258</v>
      </c>
      <c r="B1434" s="406" t="s">
        <v>259</v>
      </c>
      <c r="C1434" s="406" t="s">
        <v>123</v>
      </c>
      <c r="D1434" s="406" t="s">
        <v>304</v>
      </c>
      <c r="E1434" s="406" t="s">
        <v>407</v>
      </c>
      <c r="F1434" s="406">
        <v>9</v>
      </c>
      <c r="G1434" s="406" t="s">
        <v>230</v>
      </c>
      <c r="H1434" s="406" t="s">
        <v>158</v>
      </c>
      <c r="I1434" s="406" t="s">
        <v>246</v>
      </c>
      <c r="J1434" s="406" t="s">
        <v>307</v>
      </c>
      <c r="K1434" s="406"/>
      <c r="L1434" s="406"/>
      <c r="M1434" s="406"/>
      <c r="N1434" s="406"/>
      <c r="O1434" s="406">
        <v>0</v>
      </c>
      <c r="P1434" s="406">
        <v>0</v>
      </c>
      <c r="Q1434" s="463">
        <v>9</v>
      </c>
      <c r="R1434" s="464" t="s">
        <v>158</v>
      </c>
      <c r="S1434" s="464" t="s">
        <v>141</v>
      </c>
      <c r="T1434" s="464">
        <v>0</v>
      </c>
      <c r="U1434" s="464">
        <v>0</v>
      </c>
      <c r="V1434" s="464" t="s">
        <v>159</v>
      </c>
    </row>
    <row r="1435" spans="1:22" x14ac:dyDescent="0.2">
      <c r="A1435" s="406" t="s">
        <v>258</v>
      </c>
      <c r="B1435" s="406" t="s">
        <v>259</v>
      </c>
      <c r="C1435" s="406" t="s">
        <v>123</v>
      </c>
      <c r="D1435" s="406" t="s">
        <v>73</v>
      </c>
      <c r="E1435" s="406" t="s">
        <v>407</v>
      </c>
      <c r="F1435" s="406">
        <v>10</v>
      </c>
      <c r="G1435" s="406" t="s">
        <v>230</v>
      </c>
      <c r="H1435" s="406" t="s">
        <v>160</v>
      </c>
      <c r="I1435" s="406" t="s">
        <v>246</v>
      </c>
      <c r="J1435" s="406" t="s">
        <v>314</v>
      </c>
      <c r="K1435" s="406"/>
      <c r="L1435" s="406"/>
      <c r="M1435" s="406"/>
      <c r="N1435" s="406"/>
      <c r="O1435" s="406">
        <v>0</v>
      </c>
      <c r="P1435" s="406">
        <v>0.6</v>
      </c>
      <c r="Q1435" s="463">
        <v>10</v>
      </c>
      <c r="R1435" s="464" t="s">
        <v>160</v>
      </c>
      <c r="S1435" s="464" t="s">
        <v>132</v>
      </c>
      <c r="T1435" s="464">
        <v>0</v>
      </c>
      <c r="U1435" s="464">
        <v>0.6</v>
      </c>
      <c r="V1435" s="464" t="s">
        <v>161</v>
      </c>
    </row>
    <row r="1436" spans="1:22" x14ac:dyDescent="0.2">
      <c r="A1436" s="406" t="s">
        <v>258</v>
      </c>
      <c r="B1436" s="406" t="s">
        <v>259</v>
      </c>
      <c r="C1436" s="406" t="s">
        <v>123</v>
      </c>
      <c r="D1436" s="406" t="s">
        <v>73</v>
      </c>
      <c r="E1436" s="406" t="s">
        <v>407</v>
      </c>
      <c r="F1436" s="406">
        <v>10</v>
      </c>
      <c r="G1436" s="406" t="s">
        <v>230</v>
      </c>
      <c r="H1436" s="406" t="s">
        <v>160</v>
      </c>
      <c r="I1436" s="406" t="s">
        <v>246</v>
      </c>
      <c r="J1436" s="406" t="s">
        <v>307</v>
      </c>
      <c r="K1436" s="406"/>
      <c r="L1436" s="406"/>
      <c r="M1436" s="406"/>
      <c r="N1436" s="406"/>
      <c r="O1436" s="406">
        <v>0</v>
      </c>
      <c r="P1436" s="406">
        <v>0</v>
      </c>
      <c r="Q1436" s="463">
        <v>10</v>
      </c>
      <c r="R1436" s="464" t="s">
        <v>160</v>
      </c>
      <c r="S1436" s="464" t="s">
        <v>133</v>
      </c>
      <c r="T1436" s="464">
        <v>0</v>
      </c>
      <c r="U1436" s="464">
        <v>0</v>
      </c>
      <c r="V1436" s="464" t="s">
        <v>161</v>
      </c>
    </row>
    <row r="1437" spans="1:22" x14ac:dyDescent="0.2">
      <c r="A1437" s="406" t="s">
        <v>258</v>
      </c>
      <c r="B1437" s="406" t="s">
        <v>259</v>
      </c>
      <c r="C1437" s="406" t="s">
        <v>123</v>
      </c>
      <c r="D1437" s="406" t="s">
        <v>301</v>
      </c>
      <c r="E1437" s="406" t="s">
        <v>407</v>
      </c>
      <c r="F1437" s="406">
        <v>10</v>
      </c>
      <c r="G1437" s="406" t="s">
        <v>230</v>
      </c>
      <c r="H1437" s="406" t="s">
        <v>160</v>
      </c>
      <c r="I1437" s="406" t="s">
        <v>246</v>
      </c>
      <c r="J1437" s="406" t="s">
        <v>314</v>
      </c>
      <c r="K1437" s="406"/>
      <c r="L1437" s="406"/>
      <c r="M1437" s="406"/>
      <c r="N1437" s="406"/>
      <c r="O1437" s="406">
        <v>0</v>
      </c>
      <c r="P1437" s="406">
        <v>0.3</v>
      </c>
      <c r="Q1437" s="463">
        <v>10</v>
      </c>
      <c r="R1437" s="464" t="s">
        <v>160</v>
      </c>
      <c r="S1437" s="464" t="s">
        <v>134</v>
      </c>
      <c r="T1437" s="464">
        <v>0</v>
      </c>
      <c r="U1437" s="464">
        <v>0.3</v>
      </c>
      <c r="V1437" s="464" t="s">
        <v>161</v>
      </c>
    </row>
    <row r="1438" spans="1:22" x14ac:dyDescent="0.2">
      <c r="A1438" s="406" t="s">
        <v>258</v>
      </c>
      <c r="B1438" s="406" t="s">
        <v>259</v>
      </c>
      <c r="C1438" s="406" t="s">
        <v>123</v>
      </c>
      <c r="D1438" s="406" t="s">
        <v>301</v>
      </c>
      <c r="E1438" s="406" t="s">
        <v>407</v>
      </c>
      <c r="F1438" s="406">
        <v>10</v>
      </c>
      <c r="G1438" s="406" t="s">
        <v>230</v>
      </c>
      <c r="H1438" s="406" t="s">
        <v>160</v>
      </c>
      <c r="I1438" s="406" t="s">
        <v>246</v>
      </c>
      <c r="J1438" s="406" t="s">
        <v>307</v>
      </c>
      <c r="K1438" s="406"/>
      <c r="L1438" s="406"/>
      <c r="M1438" s="406"/>
      <c r="N1438" s="406"/>
      <c r="O1438" s="406">
        <v>0</v>
      </c>
      <c r="P1438" s="406">
        <v>0</v>
      </c>
      <c r="Q1438" s="463">
        <v>10</v>
      </c>
      <c r="R1438" s="464" t="s">
        <v>160</v>
      </c>
      <c r="S1438" s="464" t="s">
        <v>135</v>
      </c>
      <c r="T1438" s="464">
        <v>0</v>
      </c>
      <c r="U1438" s="464">
        <v>0</v>
      </c>
      <c r="V1438" s="464" t="s">
        <v>161</v>
      </c>
    </row>
    <row r="1439" spans="1:22" x14ac:dyDescent="0.2">
      <c r="A1439" s="406" t="s">
        <v>258</v>
      </c>
      <c r="B1439" s="406" t="s">
        <v>259</v>
      </c>
      <c r="C1439" s="406" t="s">
        <v>123</v>
      </c>
      <c r="D1439" s="406" t="s">
        <v>302</v>
      </c>
      <c r="E1439" s="406" t="s">
        <v>407</v>
      </c>
      <c r="F1439" s="406">
        <v>10</v>
      </c>
      <c r="G1439" s="406" t="s">
        <v>230</v>
      </c>
      <c r="H1439" s="406" t="s">
        <v>160</v>
      </c>
      <c r="I1439" s="406" t="s">
        <v>246</v>
      </c>
      <c r="J1439" s="406" t="s">
        <v>314</v>
      </c>
      <c r="K1439" s="406"/>
      <c r="L1439" s="406"/>
      <c r="M1439" s="406"/>
      <c r="N1439" s="406"/>
      <c r="O1439" s="406">
        <v>0</v>
      </c>
      <c r="P1439" s="406">
        <v>0.3</v>
      </c>
      <c r="Q1439" s="463">
        <v>10</v>
      </c>
      <c r="R1439" s="464" t="s">
        <v>160</v>
      </c>
      <c r="S1439" s="464" t="s">
        <v>136</v>
      </c>
      <c r="T1439" s="464">
        <v>0</v>
      </c>
      <c r="U1439" s="464">
        <v>0.3</v>
      </c>
      <c r="V1439" s="464" t="s">
        <v>161</v>
      </c>
    </row>
    <row r="1440" spans="1:22" x14ac:dyDescent="0.2">
      <c r="A1440" s="406" t="s">
        <v>258</v>
      </c>
      <c r="B1440" s="406" t="s">
        <v>259</v>
      </c>
      <c r="C1440" s="406" t="s">
        <v>123</v>
      </c>
      <c r="D1440" s="406" t="s">
        <v>302</v>
      </c>
      <c r="E1440" s="406" t="s">
        <v>407</v>
      </c>
      <c r="F1440" s="406">
        <v>10</v>
      </c>
      <c r="G1440" s="406" t="s">
        <v>230</v>
      </c>
      <c r="H1440" s="406" t="s">
        <v>160</v>
      </c>
      <c r="I1440" s="406" t="s">
        <v>246</v>
      </c>
      <c r="J1440" s="406" t="s">
        <v>307</v>
      </c>
      <c r="K1440" s="406"/>
      <c r="L1440" s="406"/>
      <c r="M1440" s="406"/>
      <c r="N1440" s="406"/>
      <c r="O1440" s="406">
        <v>0</v>
      </c>
      <c r="P1440" s="406">
        <v>0</v>
      </c>
      <c r="Q1440" s="463">
        <v>10</v>
      </c>
      <c r="R1440" s="464" t="s">
        <v>160</v>
      </c>
      <c r="S1440" s="464" t="s">
        <v>137</v>
      </c>
      <c r="T1440" s="464">
        <v>0</v>
      </c>
      <c r="U1440" s="464">
        <v>0</v>
      </c>
      <c r="V1440" s="464" t="s">
        <v>161</v>
      </c>
    </row>
    <row r="1441" spans="1:22" x14ac:dyDescent="0.2">
      <c r="A1441" s="406" t="s">
        <v>258</v>
      </c>
      <c r="B1441" s="406" t="s">
        <v>259</v>
      </c>
      <c r="C1441" s="406" t="s">
        <v>123</v>
      </c>
      <c r="D1441" s="406" t="s">
        <v>303</v>
      </c>
      <c r="E1441" s="406" t="s">
        <v>407</v>
      </c>
      <c r="F1441" s="406">
        <v>10</v>
      </c>
      <c r="G1441" s="406" t="s">
        <v>230</v>
      </c>
      <c r="H1441" s="406" t="s">
        <v>160</v>
      </c>
      <c r="I1441" s="406" t="s">
        <v>246</v>
      </c>
      <c r="J1441" s="406" t="s">
        <v>314</v>
      </c>
      <c r="K1441" s="406"/>
      <c r="L1441" s="406"/>
      <c r="M1441" s="406"/>
      <c r="N1441" s="406"/>
      <c r="O1441" s="406">
        <v>0</v>
      </c>
      <c r="P1441" s="406">
        <v>0.3</v>
      </c>
      <c r="Q1441" s="463">
        <v>10</v>
      </c>
      <c r="R1441" s="464" t="s">
        <v>160</v>
      </c>
      <c r="S1441" s="464" t="s">
        <v>138</v>
      </c>
      <c r="T1441" s="464">
        <v>0</v>
      </c>
      <c r="U1441" s="464">
        <v>0.3</v>
      </c>
      <c r="V1441" s="464" t="s">
        <v>161</v>
      </c>
    </row>
    <row r="1442" spans="1:22" x14ac:dyDescent="0.2">
      <c r="A1442" s="406" t="s">
        <v>258</v>
      </c>
      <c r="B1442" s="406" t="s">
        <v>259</v>
      </c>
      <c r="C1442" s="406" t="s">
        <v>123</v>
      </c>
      <c r="D1442" s="406" t="s">
        <v>303</v>
      </c>
      <c r="E1442" s="406" t="s">
        <v>407</v>
      </c>
      <c r="F1442" s="406">
        <v>10</v>
      </c>
      <c r="G1442" s="406" t="s">
        <v>230</v>
      </c>
      <c r="H1442" s="406" t="s">
        <v>160</v>
      </c>
      <c r="I1442" s="406" t="s">
        <v>246</v>
      </c>
      <c r="J1442" s="406" t="s">
        <v>307</v>
      </c>
      <c r="K1442" s="406"/>
      <c r="L1442" s="406"/>
      <c r="M1442" s="406"/>
      <c r="N1442" s="406"/>
      <c r="O1442" s="406">
        <v>0</v>
      </c>
      <c r="P1442" s="406">
        <v>0</v>
      </c>
      <c r="Q1442" s="463">
        <v>10</v>
      </c>
      <c r="R1442" s="464" t="s">
        <v>160</v>
      </c>
      <c r="S1442" s="464" t="s">
        <v>139</v>
      </c>
      <c r="T1442" s="464">
        <v>0</v>
      </c>
      <c r="U1442" s="464">
        <v>0</v>
      </c>
      <c r="V1442" s="464" t="s">
        <v>161</v>
      </c>
    </row>
    <row r="1443" spans="1:22" x14ac:dyDescent="0.2">
      <c r="A1443" s="406" t="s">
        <v>258</v>
      </c>
      <c r="B1443" s="406" t="s">
        <v>259</v>
      </c>
      <c r="C1443" s="406" t="s">
        <v>123</v>
      </c>
      <c r="D1443" s="406" t="s">
        <v>304</v>
      </c>
      <c r="E1443" s="406" t="s">
        <v>407</v>
      </c>
      <c r="F1443" s="406">
        <v>10</v>
      </c>
      <c r="G1443" s="406" t="s">
        <v>230</v>
      </c>
      <c r="H1443" s="406" t="s">
        <v>160</v>
      </c>
      <c r="I1443" s="406" t="s">
        <v>246</v>
      </c>
      <c r="J1443" s="406" t="s">
        <v>314</v>
      </c>
      <c r="K1443" s="406"/>
      <c r="L1443" s="406"/>
      <c r="M1443" s="406"/>
      <c r="N1443" s="406"/>
      <c r="O1443" s="406">
        <v>0</v>
      </c>
      <c r="P1443" s="406">
        <v>0.3</v>
      </c>
      <c r="Q1443" s="463">
        <v>10</v>
      </c>
      <c r="R1443" s="464" t="s">
        <v>160</v>
      </c>
      <c r="S1443" s="464" t="s">
        <v>140</v>
      </c>
      <c r="T1443" s="464">
        <v>0</v>
      </c>
      <c r="U1443" s="464">
        <v>0.3</v>
      </c>
      <c r="V1443" s="464" t="s">
        <v>161</v>
      </c>
    </row>
    <row r="1444" spans="1:22" x14ac:dyDescent="0.2">
      <c r="A1444" s="406" t="s">
        <v>258</v>
      </c>
      <c r="B1444" s="406" t="s">
        <v>259</v>
      </c>
      <c r="C1444" s="406" t="s">
        <v>123</v>
      </c>
      <c r="D1444" s="406" t="s">
        <v>304</v>
      </c>
      <c r="E1444" s="406" t="s">
        <v>407</v>
      </c>
      <c r="F1444" s="406">
        <v>10</v>
      </c>
      <c r="G1444" s="406" t="s">
        <v>230</v>
      </c>
      <c r="H1444" s="406" t="s">
        <v>160</v>
      </c>
      <c r="I1444" s="406" t="s">
        <v>246</v>
      </c>
      <c r="J1444" s="406" t="s">
        <v>307</v>
      </c>
      <c r="K1444" s="406"/>
      <c r="L1444" s="406"/>
      <c r="M1444" s="406"/>
      <c r="N1444" s="406"/>
      <c r="O1444" s="406">
        <v>0</v>
      </c>
      <c r="P1444" s="406">
        <v>0</v>
      </c>
      <c r="Q1444" s="463">
        <v>10</v>
      </c>
      <c r="R1444" s="464" t="s">
        <v>160</v>
      </c>
      <c r="S1444" s="464" t="s">
        <v>141</v>
      </c>
      <c r="T1444" s="464">
        <v>0</v>
      </c>
      <c r="U1444" s="464">
        <v>0</v>
      </c>
      <c r="V1444" s="464" t="s">
        <v>161</v>
      </c>
    </row>
    <row r="1445" spans="1:22" x14ac:dyDescent="0.2">
      <c r="A1445" s="406" t="s">
        <v>258</v>
      </c>
      <c r="B1445" s="406" t="s">
        <v>259</v>
      </c>
      <c r="C1445" s="406" t="s">
        <v>123</v>
      </c>
      <c r="D1445" s="406" t="s">
        <v>73</v>
      </c>
      <c r="E1445" s="406" t="s">
        <v>407</v>
      </c>
      <c r="F1445" s="406">
        <v>11</v>
      </c>
      <c r="G1445" s="406" t="s">
        <v>230</v>
      </c>
      <c r="H1445" s="406" t="s">
        <v>162</v>
      </c>
      <c r="I1445" s="406" t="s">
        <v>246</v>
      </c>
      <c r="J1445" s="406" t="s">
        <v>314</v>
      </c>
      <c r="K1445" s="406"/>
      <c r="L1445" s="406"/>
      <c r="M1445" s="406"/>
      <c r="N1445" s="406"/>
      <c r="O1445" s="406">
        <v>0</v>
      </c>
      <c r="P1445" s="406">
        <v>1.5</v>
      </c>
      <c r="Q1445" s="463">
        <v>11</v>
      </c>
      <c r="R1445" s="464" t="s">
        <v>162</v>
      </c>
      <c r="S1445" s="464" t="s">
        <v>132</v>
      </c>
      <c r="T1445" s="464">
        <v>0</v>
      </c>
      <c r="U1445" s="464">
        <v>1.5</v>
      </c>
      <c r="V1445" s="464" t="s">
        <v>163</v>
      </c>
    </row>
    <row r="1446" spans="1:22" x14ac:dyDescent="0.2">
      <c r="A1446" s="406" t="s">
        <v>258</v>
      </c>
      <c r="B1446" s="406" t="s">
        <v>259</v>
      </c>
      <c r="C1446" s="406" t="s">
        <v>123</v>
      </c>
      <c r="D1446" s="406" t="s">
        <v>73</v>
      </c>
      <c r="E1446" s="406" t="s">
        <v>407</v>
      </c>
      <c r="F1446" s="406">
        <v>11</v>
      </c>
      <c r="G1446" s="406" t="s">
        <v>230</v>
      </c>
      <c r="H1446" s="406" t="s">
        <v>162</v>
      </c>
      <c r="I1446" s="406" t="s">
        <v>246</v>
      </c>
      <c r="J1446" s="406" t="s">
        <v>307</v>
      </c>
      <c r="K1446" s="406"/>
      <c r="L1446" s="406"/>
      <c r="M1446" s="406"/>
      <c r="N1446" s="406"/>
      <c r="O1446" s="406">
        <v>0</v>
      </c>
      <c r="P1446" s="406">
        <v>0</v>
      </c>
      <c r="Q1446" s="463">
        <v>11</v>
      </c>
      <c r="R1446" s="464" t="s">
        <v>162</v>
      </c>
      <c r="S1446" s="464" t="s">
        <v>133</v>
      </c>
      <c r="T1446" s="464">
        <v>0</v>
      </c>
      <c r="U1446" s="464">
        <v>0</v>
      </c>
      <c r="V1446" s="464" t="s">
        <v>163</v>
      </c>
    </row>
    <row r="1447" spans="1:22" x14ac:dyDescent="0.2">
      <c r="A1447" s="406" t="s">
        <v>258</v>
      </c>
      <c r="B1447" s="406" t="s">
        <v>259</v>
      </c>
      <c r="C1447" s="406" t="s">
        <v>123</v>
      </c>
      <c r="D1447" s="406" t="s">
        <v>301</v>
      </c>
      <c r="E1447" s="406" t="s">
        <v>407</v>
      </c>
      <c r="F1447" s="406">
        <v>11</v>
      </c>
      <c r="G1447" s="406" t="s">
        <v>230</v>
      </c>
      <c r="H1447" s="406" t="s">
        <v>162</v>
      </c>
      <c r="I1447" s="406" t="s">
        <v>246</v>
      </c>
      <c r="J1447" s="406" t="s">
        <v>314</v>
      </c>
      <c r="K1447" s="406"/>
      <c r="L1447" s="406"/>
      <c r="M1447" s="406"/>
      <c r="N1447" s="406"/>
      <c r="O1447" s="406">
        <v>0</v>
      </c>
      <c r="P1447" s="406">
        <v>1</v>
      </c>
      <c r="Q1447" s="463">
        <v>11</v>
      </c>
      <c r="R1447" s="464" t="s">
        <v>162</v>
      </c>
      <c r="S1447" s="464" t="s">
        <v>134</v>
      </c>
      <c r="T1447" s="464">
        <v>0</v>
      </c>
      <c r="U1447" s="464">
        <v>1</v>
      </c>
      <c r="V1447" s="464" t="s">
        <v>163</v>
      </c>
    </row>
    <row r="1448" spans="1:22" x14ac:dyDescent="0.2">
      <c r="A1448" s="406" t="s">
        <v>258</v>
      </c>
      <c r="B1448" s="406" t="s">
        <v>259</v>
      </c>
      <c r="C1448" s="406" t="s">
        <v>123</v>
      </c>
      <c r="D1448" s="406" t="s">
        <v>301</v>
      </c>
      <c r="E1448" s="406" t="s">
        <v>407</v>
      </c>
      <c r="F1448" s="406">
        <v>11</v>
      </c>
      <c r="G1448" s="406" t="s">
        <v>230</v>
      </c>
      <c r="H1448" s="406" t="s">
        <v>162</v>
      </c>
      <c r="I1448" s="406" t="s">
        <v>246</v>
      </c>
      <c r="J1448" s="406" t="s">
        <v>307</v>
      </c>
      <c r="K1448" s="406"/>
      <c r="L1448" s="406"/>
      <c r="M1448" s="406"/>
      <c r="N1448" s="406"/>
      <c r="O1448" s="406">
        <v>0</v>
      </c>
      <c r="P1448" s="406">
        <v>0</v>
      </c>
      <c r="Q1448" s="463">
        <v>11</v>
      </c>
      <c r="R1448" s="464" t="s">
        <v>162</v>
      </c>
      <c r="S1448" s="464" t="s">
        <v>135</v>
      </c>
      <c r="T1448" s="464">
        <v>0</v>
      </c>
      <c r="U1448" s="464">
        <v>0</v>
      </c>
      <c r="V1448" s="464" t="s">
        <v>163</v>
      </c>
    </row>
    <row r="1449" spans="1:22" x14ac:dyDescent="0.2">
      <c r="A1449" s="406" t="s">
        <v>258</v>
      </c>
      <c r="B1449" s="406" t="s">
        <v>259</v>
      </c>
      <c r="C1449" s="406" t="s">
        <v>123</v>
      </c>
      <c r="D1449" s="406" t="s">
        <v>302</v>
      </c>
      <c r="E1449" s="406" t="s">
        <v>407</v>
      </c>
      <c r="F1449" s="406">
        <v>11</v>
      </c>
      <c r="G1449" s="406" t="s">
        <v>230</v>
      </c>
      <c r="H1449" s="406" t="s">
        <v>162</v>
      </c>
      <c r="I1449" s="406" t="s">
        <v>246</v>
      </c>
      <c r="J1449" s="406" t="s">
        <v>314</v>
      </c>
      <c r="K1449" s="406"/>
      <c r="L1449" s="406"/>
      <c r="M1449" s="406"/>
      <c r="N1449" s="406"/>
      <c r="O1449" s="406">
        <v>0</v>
      </c>
      <c r="P1449" s="406">
        <v>0.3</v>
      </c>
      <c r="Q1449" s="463">
        <v>11</v>
      </c>
      <c r="R1449" s="464" t="s">
        <v>162</v>
      </c>
      <c r="S1449" s="464" t="s">
        <v>136</v>
      </c>
      <c r="T1449" s="464">
        <v>0</v>
      </c>
      <c r="U1449" s="464">
        <v>0.3</v>
      </c>
      <c r="V1449" s="464" t="s">
        <v>163</v>
      </c>
    </row>
    <row r="1450" spans="1:22" x14ac:dyDescent="0.2">
      <c r="A1450" s="406" t="s">
        <v>258</v>
      </c>
      <c r="B1450" s="406" t="s">
        <v>259</v>
      </c>
      <c r="C1450" s="406" t="s">
        <v>123</v>
      </c>
      <c r="D1450" s="406" t="s">
        <v>302</v>
      </c>
      <c r="E1450" s="406" t="s">
        <v>407</v>
      </c>
      <c r="F1450" s="406">
        <v>11</v>
      </c>
      <c r="G1450" s="406" t="s">
        <v>230</v>
      </c>
      <c r="H1450" s="406" t="s">
        <v>162</v>
      </c>
      <c r="I1450" s="406" t="s">
        <v>246</v>
      </c>
      <c r="J1450" s="406" t="s">
        <v>307</v>
      </c>
      <c r="K1450" s="406"/>
      <c r="L1450" s="406"/>
      <c r="M1450" s="406"/>
      <c r="N1450" s="406"/>
      <c r="O1450" s="406">
        <v>0</v>
      </c>
      <c r="P1450" s="406">
        <v>0</v>
      </c>
      <c r="Q1450" s="463">
        <v>11</v>
      </c>
      <c r="R1450" s="464" t="s">
        <v>162</v>
      </c>
      <c r="S1450" s="464" t="s">
        <v>137</v>
      </c>
      <c r="T1450" s="464">
        <v>0</v>
      </c>
      <c r="U1450" s="464">
        <v>0</v>
      </c>
      <c r="V1450" s="464" t="s">
        <v>163</v>
      </c>
    </row>
    <row r="1451" spans="1:22" x14ac:dyDescent="0.2">
      <c r="A1451" s="406" t="s">
        <v>258</v>
      </c>
      <c r="B1451" s="406" t="s">
        <v>259</v>
      </c>
      <c r="C1451" s="406" t="s">
        <v>123</v>
      </c>
      <c r="D1451" s="406" t="s">
        <v>303</v>
      </c>
      <c r="E1451" s="406" t="s">
        <v>407</v>
      </c>
      <c r="F1451" s="406">
        <v>11</v>
      </c>
      <c r="G1451" s="406" t="s">
        <v>230</v>
      </c>
      <c r="H1451" s="406" t="s">
        <v>162</v>
      </c>
      <c r="I1451" s="406" t="s">
        <v>246</v>
      </c>
      <c r="J1451" s="406" t="s">
        <v>314</v>
      </c>
      <c r="K1451" s="406"/>
      <c r="L1451" s="406"/>
      <c r="M1451" s="406"/>
      <c r="N1451" s="406"/>
      <c r="O1451" s="406">
        <v>0</v>
      </c>
      <c r="P1451" s="406">
        <v>0.3</v>
      </c>
      <c r="Q1451" s="463">
        <v>11</v>
      </c>
      <c r="R1451" s="464" t="s">
        <v>162</v>
      </c>
      <c r="S1451" s="464" t="s">
        <v>138</v>
      </c>
      <c r="T1451" s="464">
        <v>0</v>
      </c>
      <c r="U1451" s="464">
        <v>0.3</v>
      </c>
      <c r="V1451" s="464" t="s">
        <v>163</v>
      </c>
    </row>
    <row r="1452" spans="1:22" x14ac:dyDescent="0.2">
      <c r="A1452" s="406" t="s">
        <v>258</v>
      </c>
      <c r="B1452" s="406" t="s">
        <v>259</v>
      </c>
      <c r="C1452" s="406" t="s">
        <v>123</v>
      </c>
      <c r="D1452" s="406" t="s">
        <v>303</v>
      </c>
      <c r="E1452" s="406" t="s">
        <v>407</v>
      </c>
      <c r="F1452" s="406">
        <v>11</v>
      </c>
      <c r="G1452" s="406" t="s">
        <v>230</v>
      </c>
      <c r="H1452" s="406" t="s">
        <v>162</v>
      </c>
      <c r="I1452" s="406" t="s">
        <v>246</v>
      </c>
      <c r="J1452" s="406" t="s">
        <v>307</v>
      </c>
      <c r="K1452" s="406"/>
      <c r="L1452" s="406"/>
      <c r="M1452" s="406"/>
      <c r="N1452" s="406"/>
      <c r="O1452" s="406">
        <v>0</v>
      </c>
      <c r="P1452" s="406">
        <v>0</v>
      </c>
      <c r="Q1452" s="463">
        <v>11</v>
      </c>
      <c r="R1452" s="464" t="s">
        <v>162</v>
      </c>
      <c r="S1452" s="464" t="s">
        <v>139</v>
      </c>
      <c r="T1452" s="464">
        <v>0</v>
      </c>
      <c r="U1452" s="464">
        <v>0</v>
      </c>
      <c r="V1452" s="464" t="s">
        <v>163</v>
      </c>
    </row>
    <row r="1453" spans="1:22" x14ac:dyDescent="0.2">
      <c r="A1453" s="406" t="s">
        <v>258</v>
      </c>
      <c r="B1453" s="406" t="s">
        <v>259</v>
      </c>
      <c r="C1453" s="406" t="s">
        <v>123</v>
      </c>
      <c r="D1453" s="406" t="s">
        <v>304</v>
      </c>
      <c r="E1453" s="406" t="s">
        <v>407</v>
      </c>
      <c r="F1453" s="406">
        <v>11</v>
      </c>
      <c r="G1453" s="406" t="s">
        <v>230</v>
      </c>
      <c r="H1453" s="406" t="s">
        <v>162</v>
      </c>
      <c r="I1453" s="406" t="s">
        <v>246</v>
      </c>
      <c r="J1453" s="406" t="s">
        <v>314</v>
      </c>
      <c r="K1453" s="406"/>
      <c r="L1453" s="406"/>
      <c r="M1453" s="406"/>
      <c r="N1453" s="406"/>
      <c r="O1453" s="406">
        <v>0</v>
      </c>
      <c r="P1453" s="406">
        <v>0.3</v>
      </c>
      <c r="Q1453" s="463">
        <v>11</v>
      </c>
      <c r="R1453" s="464" t="s">
        <v>162</v>
      </c>
      <c r="S1453" s="464" t="s">
        <v>140</v>
      </c>
      <c r="T1453" s="464">
        <v>0</v>
      </c>
      <c r="U1453" s="464">
        <v>0.3</v>
      </c>
      <c r="V1453" s="464" t="s">
        <v>163</v>
      </c>
    </row>
    <row r="1454" spans="1:22" x14ac:dyDescent="0.2">
      <c r="A1454" s="406" t="s">
        <v>258</v>
      </c>
      <c r="B1454" s="406" t="s">
        <v>259</v>
      </c>
      <c r="C1454" s="406" t="s">
        <v>123</v>
      </c>
      <c r="D1454" s="406" t="s">
        <v>304</v>
      </c>
      <c r="E1454" s="406" t="s">
        <v>407</v>
      </c>
      <c r="F1454" s="406">
        <v>11</v>
      </c>
      <c r="G1454" s="406" t="s">
        <v>230</v>
      </c>
      <c r="H1454" s="406" t="s">
        <v>162</v>
      </c>
      <c r="I1454" s="406" t="s">
        <v>246</v>
      </c>
      <c r="J1454" s="406" t="s">
        <v>307</v>
      </c>
      <c r="K1454" s="406"/>
      <c r="L1454" s="406"/>
      <c r="M1454" s="406"/>
      <c r="N1454" s="406"/>
      <c r="O1454" s="406">
        <v>0</v>
      </c>
      <c r="P1454" s="406">
        <v>0</v>
      </c>
      <c r="Q1454" s="463">
        <v>11</v>
      </c>
      <c r="R1454" s="464" t="s">
        <v>162</v>
      </c>
      <c r="S1454" s="464" t="s">
        <v>141</v>
      </c>
      <c r="T1454" s="464">
        <v>0</v>
      </c>
      <c r="U1454" s="464">
        <v>0</v>
      </c>
      <c r="V1454" s="464" t="s">
        <v>163</v>
      </c>
    </row>
    <row r="1455" spans="1:22" x14ac:dyDescent="0.2">
      <c r="A1455" s="406" t="s">
        <v>258</v>
      </c>
      <c r="B1455" s="406" t="s">
        <v>259</v>
      </c>
      <c r="C1455" s="406" t="s">
        <v>123</v>
      </c>
      <c r="D1455" s="406" t="s">
        <v>73</v>
      </c>
      <c r="E1455" s="406" t="s">
        <v>407</v>
      </c>
      <c r="F1455" s="406">
        <v>12</v>
      </c>
      <c r="G1455" s="406" t="s">
        <v>230</v>
      </c>
      <c r="H1455" s="406" t="s">
        <v>164</v>
      </c>
      <c r="I1455" s="406" t="s">
        <v>246</v>
      </c>
      <c r="J1455" s="406" t="s">
        <v>314</v>
      </c>
      <c r="K1455" s="406"/>
      <c r="L1455" s="406"/>
      <c r="M1455" s="406"/>
      <c r="N1455" s="406"/>
      <c r="O1455" s="406">
        <v>0</v>
      </c>
      <c r="P1455" s="406">
        <v>1.5</v>
      </c>
      <c r="Q1455" s="463">
        <v>12</v>
      </c>
      <c r="R1455" s="464" t="s">
        <v>164</v>
      </c>
      <c r="S1455" s="464" t="s">
        <v>132</v>
      </c>
      <c r="T1455" s="464">
        <v>0</v>
      </c>
      <c r="U1455" s="464">
        <v>1.5</v>
      </c>
      <c r="V1455" s="464" t="s">
        <v>165</v>
      </c>
    </row>
    <row r="1456" spans="1:22" x14ac:dyDescent="0.2">
      <c r="A1456" s="406" t="s">
        <v>258</v>
      </c>
      <c r="B1456" s="406" t="s">
        <v>259</v>
      </c>
      <c r="C1456" s="406" t="s">
        <v>123</v>
      </c>
      <c r="D1456" s="406" t="s">
        <v>73</v>
      </c>
      <c r="E1456" s="406" t="s">
        <v>407</v>
      </c>
      <c r="F1456" s="406">
        <v>12</v>
      </c>
      <c r="G1456" s="406" t="s">
        <v>230</v>
      </c>
      <c r="H1456" s="406" t="s">
        <v>164</v>
      </c>
      <c r="I1456" s="406" t="s">
        <v>246</v>
      </c>
      <c r="J1456" s="406" t="s">
        <v>307</v>
      </c>
      <c r="K1456" s="406"/>
      <c r="L1456" s="406"/>
      <c r="M1456" s="406"/>
      <c r="N1456" s="406"/>
      <c r="O1456" s="406">
        <v>0</v>
      </c>
      <c r="P1456" s="406">
        <v>0</v>
      </c>
      <c r="Q1456" s="463">
        <v>12</v>
      </c>
      <c r="R1456" s="464" t="s">
        <v>164</v>
      </c>
      <c r="S1456" s="464" t="s">
        <v>133</v>
      </c>
      <c r="T1456" s="464">
        <v>0</v>
      </c>
      <c r="U1456" s="464">
        <v>0</v>
      </c>
      <c r="V1456" s="464" t="s">
        <v>165</v>
      </c>
    </row>
    <row r="1457" spans="1:22" x14ac:dyDescent="0.2">
      <c r="A1457" s="406" t="s">
        <v>258</v>
      </c>
      <c r="B1457" s="406" t="s">
        <v>259</v>
      </c>
      <c r="C1457" s="406" t="s">
        <v>123</v>
      </c>
      <c r="D1457" s="406" t="s">
        <v>301</v>
      </c>
      <c r="E1457" s="406" t="s">
        <v>407</v>
      </c>
      <c r="F1457" s="406">
        <v>12</v>
      </c>
      <c r="G1457" s="406" t="s">
        <v>230</v>
      </c>
      <c r="H1457" s="406" t="s">
        <v>164</v>
      </c>
      <c r="I1457" s="406" t="s">
        <v>246</v>
      </c>
      <c r="J1457" s="406" t="s">
        <v>314</v>
      </c>
      <c r="K1457" s="406"/>
      <c r="L1457" s="406"/>
      <c r="M1457" s="406"/>
      <c r="N1457" s="406"/>
      <c r="O1457" s="406">
        <v>0</v>
      </c>
      <c r="P1457" s="406">
        <v>0.7</v>
      </c>
      <c r="Q1457" s="463">
        <v>12</v>
      </c>
      <c r="R1457" s="464" t="s">
        <v>164</v>
      </c>
      <c r="S1457" s="464" t="s">
        <v>134</v>
      </c>
      <c r="T1457" s="464">
        <v>0</v>
      </c>
      <c r="U1457" s="464">
        <v>0.7</v>
      </c>
      <c r="V1457" s="464" t="s">
        <v>165</v>
      </c>
    </row>
    <row r="1458" spans="1:22" x14ac:dyDescent="0.2">
      <c r="A1458" s="406" t="s">
        <v>258</v>
      </c>
      <c r="B1458" s="406" t="s">
        <v>259</v>
      </c>
      <c r="C1458" s="406" t="s">
        <v>123</v>
      </c>
      <c r="D1458" s="406" t="s">
        <v>301</v>
      </c>
      <c r="E1458" s="406" t="s">
        <v>407</v>
      </c>
      <c r="F1458" s="406">
        <v>12</v>
      </c>
      <c r="G1458" s="406" t="s">
        <v>230</v>
      </c>
      <c r="H1458" s="406" t="s">
        <v>164</v>
      </c>
      <c r="I1458" s="406" t="s">
        <v>246</v>
      </c>
      <c r="J1458" s="406" t="s">
        <v>307</v>
      </c>
      <c r="K1458" s="406"/>
      <c r="L1458" s="406"/>
      <c r="M1458" s="406"/>
      <c r="N1458" s="406"/>
      <c r="O1458" s="406">
        <v>0</v>
      </c>
      <c r="P1458" s="406">
        <v>0</v>
      </c>
      <c r="Q1458" s="463">
        <v>12</v>
      </c>
      <c r="R1458" s="464" t="s">
        <v>164</v>
      </c>
      <c r="S1458" s="464" t="s">
        <v>135</v>
      </c>
      <c r="T1458" s="464">
        <v>0</v>
      </c>
      <c r="U1458" s="464">
        <v>0</v>
      </c>
      <c r="V1458" s="464" t="s">
        <v>165</v>
      </c>
    </row>
    <row r="1459" spans="1:22" x14ac:dyDescent="0.2">
      <c r="A1459" s="406" t="s">
        <v>258</v>
      </c>
      <c r="B1459" s="406" t="s">
        <v>259</v>
      </c>
      <c r="C1459" s="406" t="s">
        <v>123</v>
      </c>
      <c r="D1459" s="406" t="s">
        <v>302</v>
      </c>
      <c r="E1459" s="406" t="s">
        <v>407</v>
      </c>
      <c r="F1459" s="406">
        <v>12</v>
      </c>
      <c r="G1459" s="406" t="s">
        <v>230</v>
      </c>
      <c r="H1459" s="406" t="s">
        <v>164</v>
      </c>
      <c r="I1459" s="406" t="s">
        <v>246</v>
      </c>
      <c r="J1459" s="406" t="s">
        <v>314</v>
      </c>
      <c r="K1459" s="406"/>
      <c r="L1459" s="406"/>
      <c r="M1459" s="406"/>
      <c r="N1459" s="406"/>
      <c r="O1459" s="406">
        <v>0</v>
      </c>
      <c r="P1459" s="406">
        <v>0</v>
      </c>
      <c r="Q1459" s="463">
        <v>12</v>
      </c>
      <c r="R1459" s="464" t="s">
        <v>164</v>
      </c>
      <c r="S1459" s="464" t="s">
        <v>136</v>
      </c>
      <c r="T1459" s="464">
        <v>0</v>
      </c>
      <c r="U1459" s="464">
        <v>0</v>
      </c>
      <c r="V1459" s="464" t="s">
        <v>165</v>
      </c>
    </row>
    <row r="1460" spans="1:22" x14ac:dyDescent="0.2">
      <c r="A1460" s="406" t="s">
        <v>258</v>
      </c>
      <c r="B1460" s="406" t="s">
        <v>259</v>
      </c>
      <c r="C1460" s="406" t="s">
        <v>123</v>
      </c>
      <c r="D1460" s="406" t="s">
        <v>302</v>
      </c>
      <c r="E1460" s="406" t="s">
        <v>407</v>
      </c>
      <c r="F1460" s="406">
        <v>12</v>
      </c>
      <c r="G1460" s="406" t="s">
        <v>230</v>
      </c>
      <c r="H1460" s="406" t="s">
        <v>164</v>
      </c>
      <c r="I1460" s="406" t="s">
        <v>246</v>
      </c>
      <c r="J1460" s="406" t="s">
        <v>307</v>
      </c>
      <c r="K1460" s="406"/>
      <c r="L1460" s="406"/>
      <c r="M1460" s="406"/>
      <c r="N1460" s="406"/>
      <c r="O1460" s="406">
        <v>0</v>
      </c>
      <c r="P1460" s="406">
        <v>0</v>
      </c>
      <c r="Q1460" s="463">
        <v>12</v>
      </c>
      <c r="R1460" s="464" t="s">
        <v>164</v>
      </c>
      <c r="S1460" s="464" t="s">
        <v>137</v>
      </c>
      <c r="T1460" s="464">
        <v>0</v>
      </c>
      <c r="U1460" s="464">
        <v>0</v>
      </c>
      <c r="V1460" s="464" t="s">
        <v>165</v>
      </c>
    </row>
    <row r="1461" spans="1:22" x14ac:dyDescent="0.2">
      <c r="A1461" s="406" t="s">
        <v>258</v>
      </c>
      <c r="B1461" s="406" t="s">
        <v>259</v>
      </c>
      <c r="C1461" s="406" t="s">
        <v>123</v>
      </c>
      <c r="D1461" s="406" t="s">
        <v>303</v>
      </c>
      <c r="E1461" s="406" t="s">
        <v>407</v>
      </c>
      <c r="F1461" s="406">
        <v>12</v>
      </c>
      <c r="G1461" s="406" t="s">
        <v>230</v>
      </c>
      <c r="H1461" s="406" t="s">
        <v>164</v>
      </c>
      <c r="I1461" s="406" t="s">
        <v>246</v>
      </c>
      <c r="J1461" s="406" t="s">
        <v>314</v>
      </c>
      <c r="K1461" s="406"/>
      <c r="L1461" s="406"/>
      <c r="M1461" s="406"/>
      <c r="N1461" s="406"/>
      <c r="O1461" s="406">
        <v>0</v>
      </c>
      <c r="P1461" s="406">
        <v>0</v>
      </c>
      <c r="Q1461" s="463">
        <v>12</v>
      </c>
      <c r="R1461" s="464" t="s">
        <v>164</v>
      </c>
      <c r="S1461" s="464" t="s">
        <v>138</v>
      </c>
      <c r="T1461" s="464">
        <v>0</v>
      </c>
      <c r="U1461" s="464">
        <v>0</v>
      </c>
      <c r="V1461" s="464" t="s">
        <v>165</v>
      </c>
    </row>
    <row r="1462" spans="1:22" x14ac:dyDescent="0.2">
      <c r="A1462" s="406" t="s">
        <v>258</v>
      </c>
      <c r="B1462" s="406" t="s">
        <v>259</v>
      </c>
      <c r="C1462" s="406" t="s">
        <v>123</v>
      </c>
      <c r="D1462" s="406" t="s">
        <v>303</v>
      </c>
      <c r="E1462" s="406" t="s">
        <v>407</v>
      </c>
      <c r="F1462" s="406">
        <v>12</v>
      </c>
      <c r="G1462" s="406" t="s">
        <v>230</v>
      </c>
      <c r="H1462" s="406" t="s">
        <v>164</v>
      </c>
      <c r="I1462" s="406" t="s">
        <v>246</v>
      </c>
      <c r="J1462" s="406" t="s">
        <v>307</v>
      </c>
      <c r="K1462" s="406"/>
      <c r="L1462" s="406"/>
      <c r="M1462" s="406"/>
      <c r="N1462" s="406"/>
      <c r="O1462" s="406">
        <v>0</v>
      </c>
      <c r="P1462" s="406">
        <v>0</v>
      </c>
      <c r="Q1462" s="463">
        <v>12</v>
      </c>
      <c r="R1462" s="464" t="s">
        <v>164</v>
      </c>
      <c r="S1462" s="464" t="s">
        <v>139</v>
      </c>
      <c r="T1462" s="464">
        <v>0</v>
      </c>
      <c r="U1462" s="464">
        <v>0</v>
      </c>
      <c r="V1462" s="464" t="s">
        <v>165</v>
      </c>
    </row>
    <row r="1463" spans="1:22" x14ac:dyDescent="0.2">
      <c r="A1463" s="406" t="s">
        <v>258</v>
      </c>
      <c r="B1463" s="406" t="s">
        <v>259</v>
      </c>
      <c r="C1463" s="406" t="s">
        <v>123</v>
      </c>
      <c r="D1463" s="406" t="s">
        <v>304</v>
      </c>
      <c r="E1463" s="406" t="s">
        <v>407</v>
      </c>
      <c r="F1463" s="406">
        <v>12</v>
      </c>
      <c r="G1463" s="406" t="s">
        <v>230</v>
      </c>
      <c r="H1463" s="406" t="s">
        <v>164</v>
      </c>
      <c r="I1463" s="406" t="s">
        <v>246</v>
      </c>
      <c r="J1463" s="406" t="s">
        <v>314</v>
      </c>
      <c r="K1463" s="406"/>
      <c r="L1463" s="406"/>
      <c r="M1463" s="406"/>
      <c r="N1463" s="406"/>
      <c r="O1463" s="406">
        <v>0</v>
      </c>
      <c r="P1463" s="406">
        <v>0</v>
      </c>
      <c r="Q1463" s="463">
        <v>12</v>
      </c>
      <c r="R1463" s="464" t="s">
        <v>164</v>
      </c>
      <c r="S1463" s="464" t="s">
        <v>140</v>
      </c>
      <c r="T1463" s="464">
        <v>0</v>
      </c>
      <c r="U1463" s="464">
        <v>0</v>
      </c>
      <c r="V1463" s="464" t="s">
        <v>165</v>
      </c>
    </row>
    <row r="1464" spans="1:22" x14ac:dyDescent="0.2">
      <c r="A1464" s="406" t="s">
        <v>258</v>
      </c>
      <c r="B1464" s="406" t="s">
        <v>259</v>
      </c>
      <c r="C1464" s="406" t="s">
        <v>123</v>
      </c>
      <c r="D1464" s="406" t="s">
        <v>304</v>
      </c>
      <c r="E1464" s="406" t="s">
        <v>407</v>
      </c>
      <c r="F1464" s="406">
        <v>12</v>
      </c>
      <c r="G1464" s="406" t="s">
        <v>230</v>
      </c>
      <c r="H1464" s="406" t="s">
        <v>164</v>
      </c>
      <c r="I1464" s="406" t="s">
        <v>246</v>
      </c>
      <c r="J1464" s="406" t="s">
        <v>307</v>
      </c>
      <c r="K1464" s="406"/>
      <c r="L1464" s="406"/>
      <c r="M1464" s="406"/>
      <c r="N1464" s="406"/>
      <c r="O1464" s="406">
        <v>0</v>
      </c>
      <c r="P1464" s="406">
        <v>0</v>
      </c>
      <c r="Q1464" s="463">
        <v>12</v>
      </c>
      <c r="R1464" s="464" t="s">
        <v>164</v>
      </c>
      <c r="S1464" s="464" t="s">
        <v>141</v>
      </c>
      <c r="T1464" s="464">
        <v>0</v>
      </c>
      <c r="U1464" s="464">
        <v>0</v>
      </c>
      <c r="V1464" s="464" t="s">
        <v>165</v>
      </c>
    </row>
    <row r="1465" spans="1:22" x14ac:dyDescent="0.2">
      <c r="A1465" s="406" t="s">
        <v>258</v>
      </c>
      <c r="B1465" s="406" t="s">
        <v>259</v>
      </c>
      <c r="C1465" s="406" t="s">
        <v>123</v>
      </c>
      <c r="D1465" s="406" t="s">
        <v>73</v>
      </c>
      <c r="E1465" s="406" t="s">
        <v>407</v>
      </c>
      <c r="F1465" s="406">
        <v>13</v>
      </c>
      <c r="G1465" s="406" t="s">
        <v>230</v>
      </c>
      <c r="H1465" s="406" t="s">
        <v>166</v>
      </c>
      <c r="I1465" s="406" t="s">
        <v>246</v>
      </c>
      <c r="J1465" s="406" t="s">
        <v>314</v>
      </c>
      <c r="K1465" s="406"/>
      <c r="L1465" s="406"/>
      <c r="M1465" s="406"/>
      <c r="N1465" s="406"/>
      <c r="O1465" s="406">
        <v>0</v>
      </c>
      <c r="P1465" s="406">
        <v>0.45</v>
      </c>
      <c r="Q1465" s="463">
        <v>13</v>
      </c>
      <c r="R1465" s="464" t="s">
        <v>166</v>
      </c>
      <c r="S1465" s="464" t="s">
        <v>132</v>
      </c>
      <c r="T1465" s="464">
        <v>0</v>
      </c>
      <c r="U1465" s="464">
        <v>0.45</v>
      </c>
      <c r="V1465" s="464" t="s">
        <v>167</v>
      </c>
    </row>
    <row r="1466" spans="1:22" x14ac:dyDescent="0.2">
      <c r="A1466" s="406" t="s">
        <v>258</v>
      </c>
      <c r="B1466" s="406" t="s">
        <v>259</v>
      </c>
      <c r="C1466" s="406" t="s">
        <v>123</v>
      </c>
      <c r="D1466" s="406" t="s">
        <v>73</v>
      </c>
      <c r="E1466" s="406" t="s">
        <v>407</v>
      </c>
      <c r="F1466" s="406">
        <v>13</v>
      </c>
      <c r="G1466" s="406" t="s">
        <v>230</v>
      </c>
      <c r="H1466" s="406" t="s">
        <v>166</v>
      </c>
      <c r="I1466" s="406" t="s">
        <v>246</v>
      </c>
      <c r="J1466" s="406" t="s">
        <v>307</v>
      </c>
      <c r="K1466" s="406"/>
      <c r="L1466" s="406"/>
      <c r="M1466" s="406"/>
      <c r="N1466" s="406"/>
      <c r="O1466" s="406">
        <v>0</v>
      </c>
      <c r="P1466" s="406">
        <v>0</v>
      </c>
      <c r="Q1466" s="463">
        <v>13</v>
      </c>
      <c r="R1466" s="464" t="s">
        <v>166</v>
      </c>
      <c r="S1466" s="464" t="s">
        <v>133</v>
      </c>
      <c r="T1466" s="464">
        <v>0</v>
      </c>
      <c r="U1466" s="464">
        <v>0</v>
      </c>
      <c r="V1466" s="464" t="s">
        <v>167</v>
      </c>
    </row>
    <row r="1467" spans="1:22" x14ac:dyDescent="0.2">
      <c r="A1467" s="406" t="s">
        <v>258</v>
      </c>
      <c r="B1467" s="406" t="s">
        <v>259</v>
      </c>
      <c r="C1467" s="406" t="s">
        <v>123</v>
      </c>
      <c r="D1467" s="406" t="s">
        <v>301</v>
      </c>
      <c r="E1467" s="406" t="s">
        <v>407</v>
      </c>
      <c r="F1467" s="406">
        <v>13</v>
      </c>
      <c r="G1467" s="406" t="s">
        <v>230</v>
      </c>
      <c r="H1467" s="406" t="s">
        <v>166</v>
      </c>
      <c r="I1467" s="406" t="s">
        <v>246</v>
      </c>
      <c r="J1467" s="406" t="s">
        <v>314</v>
      </c>
      <c r="K1467" s="406"/>
      <c r="L1467" s="406"/>
      <c r="M1467" s="406"/>
      <c r="N1467" s="406"/>
      <c r="O1467" s="406">
        <v>0</v>
      </c>
      <c r="P1467" s="406">
        <v>0</v>
      </c>
      <c r="Q1467" s="463">
        <v>13</v>
      </c>
      <c r="R1467" s="464" t="s">
        <v>166</v>
      </c>
      <c r="S1467" s="464" t="s">
        <v>134</v>
      </c>
      <c r="T1467" s="464">
        <v>0</v>
      </c>
      <c r="U1467" s="464">
        <v>0</v>
      </c>
      <c r="V1467" s="464" t="s">
        <v>167</v>
      </c>
    </row>
    <row r="1468" spans="1:22" x14ac:dyDescent="0.2">
      <c r="A1468" s="406" t="s">
        <v>258</v>
      </c>
      <c r="B1468" s="406" t="s">
        <v>259</v>
      </c>
      <c r="C1468" s="406" t="s">
        <v>123</v>
      </c>
      <c r="D1468" s="406" t="s">
        <v>301</v>
      </c>
      <c r="E1468" s="406" t="s">
        <v>407</v>
      </c>
      <c r="F1468" s="406">
        <v>13</v>
      </c>
      <c r="G1468" s="406" t="s">
        <v>230</v>
      </c>
      <c r="H1468" s="406" t="s">
        <v>166</v>
      </c>
      <c r="I1468" s="406" t="s">
        <v>246</v>
      </c>
      <c r="J1468" s="406" t="s">
        <v>307</v>
      </c>
      <c r="K1468" s="406"/>
      <c r="L1468" s="406"/>
      <c r="M1468" s="406"/>
      <c r="N1468" s="406"/>
      <c r="O1468" s="406">
        <v>0</v>
      </c>
      <c r="P1468" s="406">
        <v>0</v>
      </c>
      <c r="Q1468" s="463">
        <v>13</v>
      </c>
      <c r="R1468" s="464" t="s">
        <v>166</v>
      </c>
      <c r="S1468" s="464" t="s">
        <v>135</v>
      </c>
      <c r="T1468" s="464">
        <v>0</v>
      </c>
      <c r="U1468" s="464">
        <v>0</v>
      </c>
      <c r="V1468" s="464" t="s">
        <v>167</v>
      </c>
    </row>
    <row r="1469" spans="1:22" x14ac:dyDescent="0.2">
      <c r="A1469" s="406" t="s">
        <v>258</v>
      </c>
      <c r="B1469" s="406" t="s">
        <v>259</v>
      </c>
      <c r="C1469" s="406" t="s">
        <v>123</v>
      </c>
      <c r="D1469" s="406" t="s">
        <v>302</v>
      </c>
      <c r="E1469" s="406" t="s">
        <v>407</v>
      </c>
      <c r="F1469" s="406">
        <v>13</v>
      </c>
      <c r="G1469" s="406" t="s">
        <v>230</v>
      </c>
      <c r="H1469" s="406" t="s">
        <v>166</v>
      </c>
      <c r="I1469" s="406" t="s">
        <v>246</v>
      </c>
      <c r="J1469" s="406" t="s">
        <v>314</v>
      </c>
      <c r="K1469" s="406"/>
      <c r="L1469" s="406"/>
      <c r="M1469" s="406"/>
      <c r="N1469" s="406"/>
      <c r="O1469" s="406">
        <v>0</v>
      </c>
      <c r="P1469" s="406">
        <v>0</v>
      </c>
      <c r="Q1469" s="463">
        <v>13</v>
      </c>
      <c r="R1469" s="464" t="s">
        <v>166</v>
      </c>
      <c r="S1469" s="464" t="s">
        <v>136</v>
      </c>
      <c r="T1469" s="464">
        <v>0</v>
      </c>
      <c r="U1469" s="464">
        <v>0</v>
      </c>
      <c r="V1469" s="464" t="s">
        <v>167</v>
      </c>
    </row>
    <row r="1470" spans="1:22" x14ac:dyDescent="0.2">
      <c r="A1470" s="406" t="s">
        <v>258</v>
      </c>
      <c r="B1470" s="406" t="s">
        <v>259</v>
      </c>
      <c r="C1470" s="406" t="s">
        <v>123</v>
      </c>
      <c r="D1470" s="406" t="s">
        <v>302</v>
      </c>
      <c r="E1470" s="406" t="s">
        <v>407</v>
      </c>
      <c r="F1470" s="406">
        <v>13</v>
      </c>
      <c r="G1470" s="406" t="s">
        <v>230</v>
      </c>
      <c r="H1470" s="406" t="s">
        <v>166</v>
      </c>
      <c r="I1470" s="406" t="s">
        <v>246</v>
      </c>
      <c r="J1470" s="406" t="s">
        <v>307</v>
      </c>
      <c r="K1470" s="406"/>
      <c r="L1470" s="406"/>
      <c r="M1470" s="406"/>
      <c r="N1470" s="406"/>
      <c r="O1470" s="406">
        <v>0</v>
      </c>
      <c r="P1470" s="406">
        <v>0</v>
      </c>
      <c r="Q1470" s="463">
        <v>13</v>
      </c>
      <c r="R1470" s="464" t="s">
        <v>166</v>
      </c>
      <c r="S1470" s="464" t="s">
        <v>137</v>
      </c>
      <c r="T1470" s="464">
        <v>0</v>
      </c>
      <c r="U1470" s="464">
        <v>0</v>
      </c>
      <c r="V1470" s="464" t="s">
        <v>167</v>
      </c>
    </row>
    <row r="1471" spans="1:22" x14ac:dyDescent="0.2">
      <c r="A1471" s="406" t="s">
        <v>258</v>
      </c>
      <c r="B1471" s="406" t="s">
        <v>259</v>
      </c>
      <c r="C1471" s="406" t="s">
        <v>123</v>
      </c>
      <c r="D1471" s="406" t="s">
        <v>303</v>
      </c>
      <c r="E1471" s="406" t="s">
        <v>407</v>
      </c>
      <c r="F1471" s="406">
        <v>13</v>
      </c>
      <c r="G1471" s="406" t="s">
        <v>230</v>
      </c>
      <c r="H1471" s="406" t="s">
        <v>166</v>
      </c>
      <c r="I1471" s="406" t="s">
        <v>246</v>
      </c>
      <c r="J1471" s="406" t="s">
        <v>314</v>
      </c>
      <c r="K1471" s="406"/>
      <c r="L1471" s="406"/>
      <c r="M1471" s="406"/>
      <c r="N1471" s="406"/>
      <c r="O1471" s="406">
        <v>0</v>
      </c>
      <c r="P1471" s="406">
        <v>0</v>
      </c>
      <c r="Q1471" s="463">
        <v>13</v>
      </c>
      <c r="R1471" s="464" t="s">
        <v>166</v>
      </c>
      <c r="S1471" s="464" t="s">
        <v>138</v>
      </c>
      <c r="T1471" s="464">
        <v>0</v>
      </c>
      <c r="U1471" s="464">
        <v>0</v>
      </c>
      <c r="V1471" s="464" t="s">
        <v>167</v>
      </c>
    </row>
    <row r="1472" spans="1:22" x14ac:dyDescent="0.2">
      <c r="A1472" s="406" t="s">
        <v>258</v>
      </c>
      <c r="B1472" s="406" t="s">
        <v>259</v>
      </c>
      <c r="C1472" s="406" t="s">
        <v>123</v>
      </c>
      <c r="D1472" s="406" t="s">
        <v>303</v>
      </c>
      <c r="E1472" s="406" t="s">
        <v>407</v>
      </c>
      <c r="F1472" s="406">
        <v>13</v>
      </c>
      <c r="G1472" s="406" t="s">
        <v>230</v>
      </c>
      <c r="H1472" s="406" t="s">
        <v>166</v>
      </c>
      <c r="I1472" s="406" t="s">
        <v>246</v>
      </c>
      <c r="J1472" s="406" t="s">
        <v>307</v>
      </c>
      <c r="K1472" s="406"/>
      <c r="L1472" s="406"/>
      <c r="M1472" s="406"/>
      <c r="N1472" s="406"/>
      <c r="O1472" s="406">
        <v>0</v>
      </c>
      <c r="P1472" s="406">
        <v>0</v>
      </c>
      <c r="Q1472" s="463">
        <v>13</v>
      </c>
      <c r="R1472" s="464" t="s">
        <v>166</v>
      </c>
      <c r="S1472" s="464" t="s">
        <v>139</v>
      </c>
      <c r="T1472" s="464">
        <v>0</v>
      </c>
      <c r="U1472" s="464">
        <v>0</v>
      </c>
      <c r="V1472" s="464" t="s">
        <v>167</v>
      </c>
    </row>
    <row r="1473" spans="1:22" x14ac:dyDescent="0.2">
      <c r="A1473" s="406" t="s">
        <v>258</v>
      </c>
      <c r="B1473" s="406" t="s">
        <v>259</v>
      </c>
      <c r="C1473" s="406" t="s">
        <v>123</v>
      </c>
      <c r="D1473" s="406" t="s">
        <v>304</v>
      </c>
      <c r="E1473" s="406" t="s">
        <v>407</v>
      </c>
      <c r="F1473" s="406">
        <v>13</v>
      </c>
      <c r="G1473" s="406" t="s">
        <v>230</v>
      </c>
      <c r="H1473" s="406" t="s">
        <v>166</v>
      </c>
      <c r="I1473" s="406" t="s">
        <v>246</v>
      </c>
      <c r="J1473" s="406" t="s">
        <v>314</v>
      </c>
      <c r="K1473" s="406"/>
      <c r="L1473" s="406"/>
      <c r="M1473" s="406"/>
      <c r="N1473" s="406"/>
      <c r="O1473" s="406">
        <v>0</v>
      </c>
      <c r="P1473" s="406">
        <v>0</v>
      </c>
      <c r="Q1473" s="463">
        <v>13</v>
      </c>
      <c r="R1473" s="464" t="s">
        <v>166</v>
      </c>
      <c r="S1473" s="464" t="s">
        <v>140</v>
      </c>
      <c r="T1473" s="464">
        <v>0</v>
      </c>
      <c r="U1473" s="464">
        <v>0</v>
      </c>
      <c r="V1473" s="464" t="s">
        <v>167</v>
      </c>
    </row>
    <row r="1474" spans="1:22" x14ac:dyDescent="0.2">
      <c r="A1474" s="406" t="s">
        <v>258</v>
      </c>
      <c r="B1474" s="406" t="s">
        <v>259</v>
      </c>
      <c r="C1474" s="406" t="s">
        <v>123</v>
      </c>
      <c r="D1474" s="406" t="s">
        <v>304</v>
      </c>
      <c r="E1474" s="406" t="s">
        <v>407</v>
      </c>
      <c r="F1474" s="406">
        <v>13</v>
      </c>
      <c r="G1474" s="406" t="s">
        <v>230</v>
      </c>
      <c r="H1474" s="406" t="s">
        <v>166</v>
      </c>
      <c r="I1474" s="406" t="s">
        <v>246</v>
      </c>
      <c r="J1474" s="406" t="s">
        <v>307</v>
      </c>
      <c r="K1474" s="406"/>
      <c r="L1474" s="406"/>
      <c r="M1474" s="406"/>
      <c r="N1474" s="406"/>
      <c r="O1474" s="406">
        <v>0</v>
      </c>
      <c r="P1474" s="406">
        <v>0</v>
      </c>
      <c r="Q1474" s="463">
        <v>13</v>
      </c>
      <c r="R1474" s="464" t="s">
        <v>166</v>
      </c>
      <c r="S1474" s="464" t="s">
        <v>141</v>
      </c>
      <c r="T1474" s="464">
        <v>0</v>
      </c>
      <c r="U1474" s="464">
        <v>0</v>
      </c>
      <c r="V1474" s="464" t="s">
        <v>167</v>
      </c>
    </row>
    <row r="1475" spans="1:22" x14ac:dyDescent="0.2">
      <c r="A1475" s="406" t="s">
        <v>258</v>
      </c>
      <c r="B1475" s="406" t="s">
        <v>259</v>
      </c>
      <c r="C1475" s="406" t="s">
        <v>123</v>
      </c>
      <c r="D1475" s="406" t="s">
        <v>73</v>
      </c>
      <c r="E1475" s="406" t="s">
        <v>407</v>
      </c>
      <c r="F1475" s="406">
        <v>14</v>
      </c>
      <c r="G1475" s="406" t="s">
        <v>230</v>
      </c>
      <c r="H1475" s="406" t="s">
        <v>168</v>
      </c>
      <c r="I1475" s="406" t="s">
        <v>246</v>
      </c>
      <c r="J1475" s="406" t="s">
        <v>314</v>
      </c>
      <c r="K1475" s="406"/>
      <c r="L1475" s="406"/>
      <c r="M1475" s="406"/>
      <c r="N1475" s="406"/>
      <c r="O1475" s="406">
        <v>0</v>
      </c>
      <c r="P1475" s="406">
        <v>0.7</v>
      </c>
      <c r="Q1475" s="463">
        <v>14</v>
      </c>
      <c r="R1475" s="464" t="s">
        <v>168</v>
      </c>
      <c r="S1475" s="464" t="s">
        <v>132</v>
      </c>
      <c r="T1475" s="464">
        <v>0</v>
      </c>
      <c r="U1475" s="464">
        <v>0.7</v>
      </c>
      <c r="V1475" s="464" t="s">
        <v>169</v>
      </c>
    </row>
    <row r="1476" spans="1:22" x14ac:dyDescent="0.2">
      <c r="A1476" s="406" t="s">
        <v>258</v>
      </c>
      <c r="B1476" s="406" t="s">
        <v>259</v>
      </c>
      <c r="C1476" s="406" t="s">
        <v>123</v>
      </c>
      <c r="D1476" s="406" t="s">
        <v>73</v>
      </c>
      <c r="E1476" s="406" t="s">
        <v>407</v>
      </c>
      <c r="F1476" s="406">
        <v>14</v>
      </c>
      <c r="G1476" s="406" t="s">
        <v>230</v>
      </c>
      <c r="H1476" s="406" t="s">
        <v>168</v>
      </c>
      <c r="I1476" s="406" t="s">
        <v>246</v>
      </c>
      <c r="J1476" s="406" t="s">
        <v>307</v>
      </c>
      <c r="K1476" s="406"/>
      <c r="L1476" s="406"/>
      <c r="M1476" s="406"/>
      <c r="N1476" s="406"/>
      <c r="O1476" s="406">
        <v>0</v>
      </c>
      <c r="P1476" s="406">
        <v>0</v>
      </c>
      <c r="Q1476" s="463">
        <v>14</v>
      </c>
      <c r="R1476" s="464" t="s">
        <v>168</v>
      </c>
      <c r="S1476" s="464" t="s">
        <v>133</v>
      </c>
      <c r="T1476" s="464">
        <v>0</v>
      </c>
      <c r="U1476" s="464">
        <v>0</v>
      </c>
      <c r="V1476" s="464" t="s">
        <v>169</v>
      </c>
    </row>
    <row r="1477" spans="1:22" x14ac:dyDescent="0.2">
      <c r="A1477" s="406" t="s">
        <v>258</v>
      </c>
      <c r="B1477" s="406" t="s">
        <v>259</v>
      </c>
      <c r="C1477" s="406" t="s">
        <v>123</v>
      </c>
      <c r="D1477" s="406" t="s">
        <v>301</v>
      </c>
      <c r="E1477" s="406" t="s">
        <v>407</v>
      </c>
      <c r="F1477" s="406">
        <v>14</v>
      </c>
      <c r="G1477" s="406" t="s">
        <v>230</v>
      </c>
      <c r="H1477" s="406" t="s">
        <v>168</v>
      </c>
      <c r="I1477" s="406" t="s">
        <v>246</v>
      </c>
      <c r="J1477" s="406" t="s">
        <v>314</v>
      </c>
      <c r="K1477" s="406"/>
      <c r="L1477" s="406"/>
      <c r="M1477" s="406"/>
      <c r="N1477" s="406"/>
      <c r="O1477" s="406">
        <v>0</v>
      </c>
      <c r="P1477" s="406">
        <v>0.2</v>
      </c>
      <c r="Q1477" s="463">
        <v>14</v>
      </c>
      <c r="R1477" s="464" t="s">
        <v>168</v>
      </c>
      <c r="S1477" s="464" t="s">
        <v>134</v>
      </c>
      <c r="T1477" s="464">
        <v>0</v>
      </c>
      <c r="U1477" s="464">
        <v>0.2</v>
      </c>
      <c r="V1477" s="464" t="s">
        <v>169</v>
      </c>
    </row>
    <row r="1478" spans="1:22" x14ac:dyDescent="0.2">
      <c r="A1478" s="406" t="s">
        <v>258</v>
      </c>
      <c r="B1478" s="406" t="s">
        <v>259</v>
      </c>
      <c r="C1478" s="406" t="s">
        <v>123</v>
      </c>
      <c r="D1478" s="406" t="s">
        <v>301</v>
      </c>
      <c r="E1478" s="406" t="s">
        <v>407</v>
      </c>
      <c r="F1478" s="406">
        <v>14</v>
      </c>
      <c r="G1478" s="406" t="s">
        <v>230</v>
      </c>
      <c r="H1478" s="406" t="s">
        <v>168</v>
      </c>
      <c r="I1478" s="406" t="s">
        <v>246</v>
      </c>
      <c r="J1478" s="406" t="s">
        <v>307</v>
      </c>
      <c r="K1478" s="406"/>
      <c r="L1478" s="406"/>
      <c r="M1478" s="406"/>
      <c r="N1478" s="406"/>
      <c r="O1478" s="406">
        <v>0</v>
      </c>
      <c r="P1478" s="406">
        <v>0</v>
      </c>
      <c r="Q1478" s="463">
        <v>14</v>
      </c>
      <c r="R1478" s="464" t="s">
        <v>168</v>
      </c>
      <c r="S1478" s="464" t="s">
        <v>135</v>
      </c>
      <c r="T1478" s="464">
        <v>0</v>
      </c>
      <c r="U1478" s="464">
        <v>0</v>
      </c>
      <c r="V1478" s="464" t="s">
        <v>169</v>
      </c>
    </row>
    <row r="1479" spans="1:22" x14ac:dyDescent="0.2">
      <c r="A1479" s="406" t="s">
        <v>258</v>
      </c>
      <c r="B1479" s="406" t="s">
        <v>259</v>
      </c>
      <c r="C1479" s="406" t="s">
        <v>123</v>
      </c>
      <c r="D1479" s="406" t="s">
        <v>302</v>
      </c>
      <c r="E1479" s="406" t="s">
        <v>407</v>
      </c>
      <c r="F1479" s="406">
        <v>14</v>
      </c>
      <c r="G1479" s="406" t="s">
        <v>230</v>
      </c>
      <c r="H1479" s="406" t="s">
        <v>168</v>
      </c>
      <c r="I1479" s="406" t="s">
        <v>246</v>
      </c>
      <c r="J1479" s="406" t="s">
        <v>314</v>
      </c>
      <c r="K1479" s="406"/>
      <c r="L1479" s="406"/>
      <c r="M1479" s="406"/>
      <c r="N1479" s="406"/>
      <c r="O1479" s="406">
        <v>0</v>
      </c>
      <c r="P1479" s="406">
        <v>0.2</v>
      </c>
      <c r="Q1479" s="463">
        <v>14</v>
      </c>
      <c r="R1479" s="464" t="s">
        <v>168</v>
      </c>
      <c r="S1479" s="464" t="s">
        <v>136</v>
      </c>
      <c r="T1479" s="464">
        <v>0</v>
      </c>
      <c r="U1479" s="464">
        <v>0.2</v>
      </c>
      <c r="V1479" s="464" t="s">
        <v>169</v>
      </c>
    </row>
    <row r="1480" spans="1:22" x14ac:dyDescent="0.2">
      <c r="A1480" s="406" t="s">
        <v>258</v>
      </c>
      <c r="B1480" s="406" t="s">
        <v>259</v>
      </c>
      <c r="C1480" s="406" t="s">
        <v>123</v>
      </c>
      <c r="D1480" s="406" t="s">
        <v>302</v>
      </c>
      <c r="E1480" s="406" t="s">
        <v>407</v>
      </c>
      <c r="F1480" s="406">
        <v>14</v>
      </c>
      <c r="G1480" s="406" t="s">
        <v>230</v>
      </c>
      <c r="H1480" s="406" t="s">
        <v>168</v>
      </c>
      <c r="I1480" s="406" t="s">
        <v>246</v>
      </c>
      <c r="J1480" s="406" t="s">
        <v>307</v>
      </c>
      <c r="K1480" s="406"/>
      <c r="L1480" s="406"/>
      <c r="M1480" s="406"/>
      <c r="N1480" s="406"/>
      <c r="O1480" s="406">
        <v>0</v>
      </c>
      <c r="P1480" s="406">
        <v>0</v>
      </c>
      <c r="Q1480" s="463">
        <v>14</v>
      </c>
      <c r="R1480" s="464" t="s">
        <v>168</v>
      </c>
      <c r="S1480" s="464" t="s">
        <v>137</v>
      </c>
      <c r="T1480" s="464">
        <v>0</v>
      </c>
      <c r="U1480" s="464">
        <v>0</v>
      </c>
      <c r="V1480" s="464" t="s">
        <v>169</v>
      </c>
    </row>
    <row r="1481" spans="1:22" x14ac:dyDescent="0.2">
      <c r="A1481" s="406" t="s">
        <v>258</v>
      </c>
      <c r="B1481" s="406" t="s">
        <v>259</v>
      </c>
      <c r="C1481" s="406" t="s">
        <v>123</v>
      </c>
      <c r="D1481" s="406" t="s">
        <v>303</v>
      </c>
      <c r="E1481" s="406" t="s">
        <v>407</v>
      </c>
      <c r="F1481" s="406">
        <v>14</v>
      </c>
      <c r="G1481" s="406" t="s">
        <v>230</v>
      </c>
      <c r="H1481" s="406" t="s">
        <v>168</v>
      </c>
      <c r="I1481" s="406" t="s">
        <v>246</v>
      </c>
      <c r="J1481" s="406" t="s">
        <v>314</v>
      </c>
      <c r="K1481" s="406"/>
      <c r="L1481" s="406"/>
      <c r="M1481" s="406"/>
      <c r="N1481" s="406"/>
      <c r="O1481" s="406">
        <v>0</v>
      </c>
      <c r="P1481" s="406">
        <v>0.2</v>
      </c>
      <c r="Q1481" s="463">
        <v>14</v>
      </c>
      <c r="R1481" s="464" t="s">
        <v>168</v>
      </c>
      <c r="S1481" s="464" t="s">
        <v>138</v>
      </c>
      <c r="T1481" s="464">
        <v>0</v>
      </c>
      <c r="U1481" s="464">
        <v>0.2</v>
      </c>
      <c r="V1481" s="464" t="s">
        <v>169</v>
      </c>
    </row>
    <row r="1482" spans="1:22" x14ac:dyDescent="0.2">
      <c r="A1482" s="406" t="s">
        <v>258</v>
      </c>
      <c r="B1482" s="406" t="s">
        <v>259</v>
      </c>
      <c r="C1482" s="406" t="s">
        <v>123</v>
      </c>
      <c r="D1482" s="406" t="s">
        <v>303</v>
      </c>
      <c r="E1482" s="406" t="s">
        <v>407</v>
      </c>
      <c r="F1482" s="406">
        <v>14</v>
      </c>
      <c r="G1482" s="406" t="s">
        <v>230</v>
      </c>
      <c r="H1482" s="406" t="s">
        <v>168</v>
      </c>
      <c r="I1482" s="406" t="s">
        <v>246</v>
      </c>
      <c r="J1482" s="406" t="s">
        <v>307</v>
      </c>
      <c r="K1482" s="406"/>
      <c r="L1482" s="406"/>
      <c r="M1482" s="406"/>
      <c r="N1482" s="406"/>
      <c r="O1482" s="406">
        <v>0</v>
      </c>
      <c r="P1482" s="406">
        <v>0</v>
      </c>
      <c r="Q1482" s="463">
        <v>14</v>
      </c>
      <c r="R1482" s="464" t="s">
        <v>168</v>
      </c>
      <c r="S1482" s="464" t="s">
        <v>139</v>
      </c>
      <c r="T1482" s="464">
        <v>0</v>
      </c>
      <c r="U1482" s="464">
        <v>0</v>
      </c>
      <c r="V1482" s="464" t="s">
        <v>169</v>
      </c>
    </row>
    <row r="1483" spans="1:22" x14ac:dyDescent="0.2">
      <c r="A1483" s="406" t="s">
        <v>258</v>
      </c>
      <c r="B1483" s="406" t="s">
        <v>259</v>
      </c>
      <c r="C1483" s="406" t="s">
        <v>123</v>
      </c>
      <c r="D1483" s="406" t="s">
        <v>304</v>
      </c>
      <c r="E1483" s="406" t="s">
        <v>407</v>
      </c>
      <c r="F1483" s="406">
        <v>14</v>
      </c>
      <c r="G1483" s="406" t="s">
        <v>230</v>
      </c>
      <c r="H1483" s="406" t="s">
        <v>168</v>
      </c>
      <c r="I1483" s="406" t="s">
        <v>246</v>
      </c>
      <c r="J1483" s="406" t="s">
        <v>314</v>
      </c>
      <c r="K1483" s="406"/>
      <c r="L1483" s="406"/>
      <c r="M1483" s="406"/>
      <c r="N1483" s="406"/>
      <c r="O1483" s="406">
        <v>0</v>
      </c>
      <c r="P1483" s="406">
        <v>0.2</v>
      </c>
      <c r="Q1483" s="463">
        <v>14</v>
      </c>
      <c r="R1483" s="464" t="s">
        <v>168</v>
      </c>
      <c r="S1483" s="464" t="s">
        <v>140</v>
      </c>
      <c r="T1483" s="464">
        <v>0</v>
      </c>
      <c r="U1483" s="464">
        <v>0.2</v>
      </c>
      <c r="V1483" s="464" t="s">
        <v>169</v>
      </c>
    </row>
    <row r="1484" spans="1:22" x14ac:dyDescent="0.2">
      <c r="A1484" s="406" t="s">
        <v>258</v>
      </c>
      <c r="B1484" s="406" t="s">
        <v>259</v>
      </c>
      <c r="C1484" s="406" t="s">
        <v>123</v>
      </c>
      <c r="D1484" s="406" t="s">
        <v>304</v>
      </c>
      <c r="E1484" s="406" t="s">
        <v>407</v>
      </c>
      <c r="F1484" s="406">
        <v>14</v>
      </c>
      <c r="G1484" s="406" t="s">
        <v>230</v>
      </c>
      <c r="H1484" s="406" t="s">
        <v>168</v>
      </c>
      <c r="I1484" s="406" t="s">
        <v>246</v>
      </c>
      <c r="J1484" s="406" t="s">
        <v>307</v>
      </c>
      <c r="K1484" s="406"/>
      <c r="L1484" s="406"/>
      <c r="M1484" s="406"/>
      <c r="N1484" s="406"/>
      <c r="O1484" s="406">
        <v>0</v>
      </c>
      <c r="P1484" s="406">
        <v>0</v>
      </c>
      <c r="Q1484" s="463">
        <v>14</v>
      </c>
      <c r="R1484" s="464" t="s">
        <v>168</v>
      </c>
      <c r="S1484" s="464" t="s">
        <v>141</v>
      </c>
      <c r="T1484" s="464">
        <v>0</v>
      </c>
      <c r="U1484" s="464">
        <v>0</v>
      </c>
      <c r="V1484" s="464" t="s">
        <v>169</v>
      </c>
    </row>
    <row r="1485" spans="1:22" x14ac:dyDescent="0.2">
      <c r="A1485" s="406" t="s">
        <v>258</v>
      </c>
      <c r="B1485" s="406" t="s">
        <v>259</v>
      </c>
      <c r="C1485" s="406" t="s">
        <v>123</v>
      </c>
      <c r="D1485" s="406" t="s">
        <v>73</v>
      </c>
      <c r="E1485" s="406" t="s">
        <v>407</v>
      </c>
      <c r="F1485" s="406">
        <v>15</v>
      </c>
      <c r="G1485" s="406" t="s">
        <v>230</v>
      </c>
      <c r="H1485" s="406" t="s">
        <v>170</v>
      </c>
      <c r="I1485" s="406" t="s">
        <v>246</v>
      </c>
      <c r="J1485" s="406" t="s">
        <v>314</v>
      </c>
      <c r="K1485" s="406"/>
      <c r="L1485" s="406"/>
      <c r="M1485" s="406"/>
      <c r="N1485" s="406"/>
      <c r="O1485" s="406">
        <v>0</v>
      </c>
      <c r="P1485" s="406">
        <v>1</v>
      </c>
      <c r="Q1485" s="463">
        <v>15</v>
      </c>
      <c r="R1485" s="464" t="s">
        <v>170</v>
      </c>
      <c r="S1485" s="464" t="s">
        <v>132</v>
      </c>
      <c r="T1485" s="464">
        <v>0</v>
      </c>
      <c r="U1485" s="464">
        <v>1</v>
      </c>
      <c r="V1485" s="464" t="s">
        <v>171</v>
      </c>
    </row>
    <row r="1486" spans="1:22" x14ac:dyDescent="0.2">
      <c r="A1486" s="406" t="s">
        <v>258</v>
      </c>
      <c r="B1486" s="406" t="s">
        <v>259</v>
      </c>
      <c r="C1486" s="406" t="s">
        <v>123</v>
      </c>
      <c r="D1486" s="406" t="s">
        <v>73</v>
      </c>
      <c r="E1486" s="406" t="s">
        <v>407</v>
      </c>
      <c r="F1486" s="406">
        <v>15</v>
      </c>
      <c r="G1486" s="406" t="s">
        <v>230</v>
      </c>
      <c r="H1486" s="406" t="s">
        <v>170</v>
      </c>
      <c r="I1486" s="406" t="s">
        <v>246</v>
      </c>
      <c r="J1486" s="406" t="s">
        <v>307</v>
      </c>
      <c r="K1486" s="406"/>
      <c r="L1486" s="406"/>
      <c r="M1486" s="406"/>
      <c r="N1486" s="406"/>
      <c r="O1486" s="406">
        <v>0</v>
      </c>
      <c r="P1486" s="406">
        <v>0</v>
      </c>
      <c r="Q1486" s="463">
        <v>15</v>
      </c>
      <c r="R1486" s="464" t="s">
        <v>170</v>
      </c>
      <c r="S1486" s="464" t="s">
        <v>133</v>
      </c>
      <c r="T1486" s="464">
        <v>0</v>
      </c>
      <c r="U1486" s="464">
        <v>0</v>
      </c>
      <c r="V1486" s="464" t="s">
        <v>171</v>
      </c>
    </row>
    <row r="1487" spans="1:22" x14ac:dyDescent="0.2">
      <c r="A1487" s="406" t="s">
        <v>258</v>
      </c>
      <c r="B1487" s="406" t="s">
        <v>259</v>
      </c>
      <c r="C1487" s="406" t="s">
        <v>123</v>
      </c>
      <c r="D1487" s="406" t="s">
        <v>301</v>
      </c>
      <c r="E1487" s="406" t="s">
        <v>407</v>
      </c>
      <c r="F1487" s="406">
        <v>15</v>
      </c>
      <c r="G1487" s="406" t="s">
        <v>230</v>
      </c>
      <c r="H1487" s="406" t="s">
        <v>170</v>
      </c>
      <c r="I1487" s="406" t="s">
        <v>246</v>
      </c>
      <c r="J1487" s="406" t="s">
        <v>314</v>
      </c>
      <c r="K1487" s="406"/>
      <c r="L1487" s="406"/>
      <c r="M1487" s="406"/>
      <c r="N1487" s="406"/>
      <c r="O1487" s="406">
        <v>0</v>
      </c>
      <c r="P1487" s="406">
        <v>1</v>
      </c>
      <c r="Q1487" s="463">
        <v>15</v>
      </c>
      <c r="R1487" s="464" t="s">
        <v>170</v>
      </c>
      <c r="S1487" s="464" t="s">
        <v>134</v>
      </c>
      <c r="T1487" s="464">
        <v>0</v>
      </c>
      <c r="U1487" s="464">
        <v>1</v>
      </c>
      <c r="V1487" s="464" t="s">
        <v>171</v>
      </c>
    </row>
    <row r="1488" spans="1:22" x14ac:dyDescent="0.2">
      <c r="A1488" s="406" t="s">
        <v>258</v>
      </c>
      <c r="B1488" s="406" t="s">
        <v>259</v>
      </c>
      <c r="C1488" s="406" t="s">
        <v>123</v>
      </c>
      <c r="D1488" s="406" t="s">
        <v>301</v>
      </c>
      <c r="E1488" s="406" t="s">
        <v>407</v>
      </c>
      <c r="F1488" s="406">
        <v>15</v>
      </c>
      <c r="G1488" s="406" t="s">
        <v>230</v>
      </c>
      <c r="H1488" s="406" t="s">
        <v>170</v>
      </c>
      <c r="I1488" s="406" t="s">
        <v>246</v>
      </c>
      <c r="J1488" s="406" t="s">
        <v>307</v>
      </c>
      <c r="K1488" s="406"/>
      <c r="L1488" s="406"/>
      <c r="M1488" s="406"/>
      <c r="N1488" s="406"/>
      <c r="O1488" s="406">
        <v>0</v>
      </c>
      <c r="P1488" s="406">
        <v>0</v>
      </c>
      <c r="Q1488" s="463">
        <v>15</v>
      </c>
      <c r="R1488" s="464" t="s">
        <v>170</v>
      </c>
      <c r="S1488" s="464" t="s">
        <v>135</v>
      </c>
      <c r="T1488" s="464">
        <v>0</v>
      </c>
      <c r="U1488" s="464">
        <v>0</v>
      </c>
      <c r="V1488" s="464" t="s">
        <v>171</v>
      </c>
    </row>
    <row r="1489" spans="1:22" x14ac:dyDescent="0.2">
      <c r="A1489" s="406" t="s">
        <v>258</v>
      </c>
      <c r="B1489" s="406" t="s">
        <v>259</v>
      </c>
      <c r="C1489" s="406" t="s">
        <v>123</v>
      </c>
      <c r="D1489" s="406" t="s">
        <v>302</v>
      </c>
      <c r="E1489" s="406" t="s">
        <v>407</v>
      </c>
      <c r="F1489" s="406">
        <v>15</v>
      </c>
      <c r="G1489" s="406" t="s">
        <v>230</v>
      </c>
      <c r="H1489" s="406" t="s">
        <v>170</v>
      </c>
      <c r="I1489" s="406" t="s">
        <v>246</v>
      </c>
      <c r="J1489" s="406" t="s">
        <v>314</v>
      </c>
      <c r="K1489" s="406"/>
      <c r="L1489" s="406"/>
      <c r="M1489" s="406"/>
      <c r="N1489" s="406"/>
      <c r="O1489" s="406">
        <v>0</v>
      </c>
      <c r="P1489" s="406">
        <v>1</v>
      </c>
      <c r="Q1489" s="463">
        <v>15</v>
      </c>
      <c r="R1489" s="464" t="s">
        <v>170</v>
      </c>
      <c r="S1489" s="464" t="s">
        <v>136</v>
      </c>
      <c r="T1489" s="464">
        <v>0</v>
      </c>
      <c r="U1489" s="464">
        <v>1</v>
      </c>
      <c r="V1489" s="464" t="s">
        <v>171</v>
      </c>
    </row>
    <row r="1490" spans="1:22" x14ac:dyDescent="0.2">
      <c r="A1490" s="406" t="s">
        <v>258</v>
      </c>
      <c r="B1490" s="406" t="s">
        <v>259</v>
      </c>
      <c r="C1490" s="406" t="s">
        <v>123</v>
      </c>
      <c r="D1490" s="406" t="s">
        <v>302</v>
      </c>
      <c r="E1490" s="406" t="s">
        <v>407</v>
      </c>
      <c r="F1490" s="406">
        <v>15</v>
      </c>
      <c r="G1490" s="406" t="s">
        <v>230</v>
      </c>
      <c r="H1490" s="406" t="s">
        <v>170</v>
      </c>
      <c r="I1490" s="406" t="s">
        <v>246</v>
      </c>
      <c r="J1490" s="406" t="s">
        <v>307</v>
      </c>
      <c r="K1490" s="406"/>
      <c r="L1490" s="406"/>
      <c r="M1490" s="406"/>
      <c r="N1490" s="406"/>
      <c r="O1490" s="406">
        <v>0</v>
      </c>
      <c r="P1490" s="406">
        <v>0</v>
      </c>
      <c r="Q1490" s="463">
        <v>15</v>
      </c>
      <c r="R1490" s="464" t="s">
        <v>170</v>
      </c>
      <c r="S1490" s="464" t="s">
        <v>137</v>
      </c>
      <c r="T1490" s="464">
        <v>0</v>
      </c>
      <c r="U1490" s="464">
        <v>0</v>
      </c>
      <c r="V1490" s="464" t="s">
        <v>171</v>
      </c>
    </row>
    <row r="1491" spans="1:22" x14ac:dyDescent="0.2">
      <c r="A1491" s="406" t="s">
        <v>258</v>
      </c>
      <c r="B1491" s="406" t="s">
        <v>259</v>
      </c>
      <c r="C1491" s="406" t="s">
        <v>123</v>
      </c>
      <c r="D1491" s="406" t="s">
        <v>303</v>
      </c>
      <c r="E1491" s="406" t="s">
        <v>407</v>
      </c>
      <c r="F1491" s="406">
        <v>15</v>
      </c>
      <c r="G1491" s="406" t="s">
        <v>230</v>
      </c>
      <c r="H1491" s="406" t="s">
        <v>170</v>
      </c>
      <c r="I1491" s="406" t="s">
        <v>246</v>
      </c>
      <c r="J1491" s="406" t="s">
        <v>314</v>
      </c>
      <c r="K1491" s="406"/>
      <c r="L1491" s="406"/>
      <c r="M1491" s="406"/>
      <c r="N1491" s="406"/>
      <c r="O1491" s="406">
        <v>0</v>
      </c>
      <c r="P1491" s="406">
        <v>1</v>
      </c>
      <c r="Q1491" s="463">
        <v>15</v>
      </c>
      <c r="R1491" s="464" t="s">
        <v>170</v>
      </c>
      <c r="S1491" s="464" t="s">
        <v>138</v>
      </c>
      <c r="T1491" s="464">
        <v>0</v>
      </c>
      <c r="U1491" s="464">
        <v>1</v>
      </c>
      <c r="V1491" s="464" t="s">
        <v>171</v>
      </c>
    </row>
    <row r="1492" spans="1:22" x14ac:dyDescent="0.2">
      <c r="A1492" s="406" t="s">
        <v>258</v>
      </c>
      <c r="B1492" s="406" t="s">
        <v>259</v>
      </c>
      <c r="C1492" s="406" t="s">
        <v>123</v>
      </c>
      <c r="D1492" s="406" t="s">
        <v>303</v>
      </c>
      <c r="E1492" s="406" t="s">
        <v>407</v>
      </c>
      <c r="F1492" s="406">
        <v>15</v>
      </c>
      <c r="G1492" s="406" t="s">
        <v>230</v>
      </c>
      <c r="H1492" s="406" t="s">
        <v>170</v>
      </c>
      <c r="I1492" s="406" t="s">
        <v>246</v>
      </c>
      <c r="J1492" s="406" t="s">
        <v>307</v>
      </c>
      <c r="K1492" s="406"/>
      <c r="L1492" s="406"/>
      <c r="M1492" s="406"/>
      <c r="N1492" s="406"/>
      <c r="O1492" s="406">
        <v>0</v>
      </c>
      <c r="P1492" s="406">
        <v>0</v>
      </c>
      <c r="Q1492" s="463">
        <v>15</v>
      </c>
      <c r="R1492" s="464" t="s">
        <v>170</v>
      </c>
      <c r="S1492" s="464" t="s">
        <v>139</v>
      </c>
      <c r="T1492" s="464">
        <v>0</v>
      </c>
      <c r="U1492" s="464">
        <v>0</v>
      </c>
      <c r="V1492" s="464" t="s">
        <v>171</v>
      </c>
    </row>
    <row r="1493" spans="1:22" x14ac:dyDescent="0.2">
      <c r="A1493" s="406" t="s">
        <v>258</v>
      </c>
      <c r="B1493" s="406" t="s">
        <v>259</v>
      </c>
      <c r="C1493" s="406" t="s">
        <v>123</v>
      </c>
      <c r="D1493" s="406" t="s">
        <v>304</v>
      </c>
      <c r="E1493" s="406" t="s">
        <v>407</v>
      </c>
      <c r="F1493" s="406">
        <v>15</v>
      </c>
      <c r="G1493" s="406" t="s">
        <v>230</v>
      </c>
      <c r="H1493" s="406" t="s">
        <v>170</v>
      </c>
      <c r="I1493" s="406" t="s">
        <v>246</v>
      </c>
      <c r="J1493" s="406" t="s">
        <v>314</v>
      </c>
      <c r="K1493" s="406"/>
      <c r="L1493" s="406"/>
      <c r="M1493" s="406"/>
      <c r="N1493" s="406"/>
      <c r="O1493" s="406">
        <v>0</v>
      </c>
      <c r="P1493" s="406">
        <v>1</v>
      </c>
      <c r="Q1493" s="463">
        <v>15</v>
      </c>
      <c r="R1493" s="464" t="s">
        <v>170</v>
      </c>
      <c r="S1493" s="464" t="s">
        <v>140</v>
      </c>
      <c r="T1493" s="464">
        <v>0</v>
      </c>
      <c r="U1493" s="464">
        <v>1</v>
      </c>
      <c r="V1493" s="464" t="s">
        <v>171</v>
      </c>
    </row>
    <row r="1494" spans="1:22" x14ac:dyDescent="0.2">
      <c r="A1494" s="406" t="s">
        <v>258</v>
      </c>
      <c r="B1494" s="406" t="s">
        <v>259</v>
      </c>
      <c r="C1494" s="406" t="s">
        <v>123</v>
      </c>
      <c r="D1494" s="406" t="s">
        <v>304</v>
      </c>
      <c r="E1494" s="406" t="s">
        <v>407</v>
      </c>
      <c r="F1494" s="406">
        <v>15</v>
      </c>
      <c r="G1494" s="406" t="s">
        <v>230</v>
      </c>
      <c r="H1494" s="406" t="s">
        <v>170</v>
      </c>
      <c r="I1494" s="406" t="s">
        <v>246</v>
      </c>
      <c r="J1494" s="406" t="s">
        <v>307</v>
      </c>
      <c r="K1494" s="406"/>
      <c r="L1494" s="406"/>
      <c r="M1494" s="406"/>
      <c r="N1494" s="406"/>
      <c r="O1494" s="406">
        <v>0</v>
      </c>
      <c r="P1494" s="406">
        <v>0</v>
      </c>
      <c r="Q1494" s="463">
        <v>15</v>
      </c>
      <c r="R1494" s="464" t="s">
        <v>170</v>
      </c>
      <c r="S1494" s="464" t="s">
        <v>141</v>
      </c>
      <c r="T1494" s="464">
        <v>0</v>
      </c>
      <c r="U1494" s="464">
        <v>0</v>
      </c>
      <c r="V1494" s="464" t="s">
        <v>171</v>
      </c>
    </row>
    <row r="1495" spans="1:22" x14ac:dyDescent="0.2">
      <c r="A1495" s="406" t="s">
        <v>258</v>
      </c>
      <c r="B1495" s="406" t="s">
        <v>259</v>
      </c>
      <c r="C1495" s="406" t="s">
        <v>123</v>
      </c>
      <c r="D1495" s="406" t="s">
        <v>73</v>
      </c>
      <c r="E1495" s="406" t="s">
        <v>407</v>
      </c>
      <c r="F1495" s="406">
        <v>16</v>
      </c>
      <c r="G1495" s="406" t="s">
        <v>230</v>
      </c>
      <c r="H1495" s="406" t="s">
        <v>121</v>
      </c>
      <c r="I1495" s="406" t="s">
        <v>246</v>
      </c>
      <c r="J1495" s="406" t="s">
        <v>314</v>
      </c>
      <c r="K1495" s="406"/>
      <c r="L1495" s="406"/>
      <c r="M1495" s="406"/>
      <c r="N1495" s="406"/>
      <c r="O1495" s="406">
        <v>0</v>
      </c>
      <c r="P1495" s="406">
        <v>1</v>
      </c>
      <c r="Q1495" s="463">
        <v>16</v>
      </c>
      <c r="R1495" s="464" t="s">
        <v>121</v>
      </c>
      <c r="S1495" s="464" t="s">
        <v>132</v>
      </c>
      <c r="T1495" s="464">
        <v>0</v>
      </c>
      <c r="U1495" s="464">
        <v>1</v>
      </c>
      <c r="V1495" s="464" t="s">
        <v>440</v>
      </c>
    </row>
    <row r="1496" spans="1:22" x14ac:dyDescent="0.2">
      <c r="A1496" s="406" t="s">
        <v>258</v>
      </c>
      <c r="B1496" s="406" t="s">
        <v>259</v>
      </c>
      <c r="C1496" s="406" t="s">
        <v>123</v>
      </c>
      <c r="D1496" s="406" t="s">
        <v>73</v>
      </c>
      <c r="E1496" s="406" t="s">
        <v>407</v>
      </c>
      <c r="F1496" s="406">
        <v>16</v>
      </c>
      <c r="G1496" s="406" t="s">
        <v>230</v>
      </c>
      <c r="H1496" s="406" t="s">
        <v>121</v>
      </c>
      <c r="I1496" s="406" t="s">
        <v>246</v>
      </c>
      <c r="J1496" s="406" t="s">
        <v>307</v>
      </c>
      <c r="K1496" s="406"/>
      <c r="L1496" s="406"/>
      <c r="M1496" s="406"/>
      <c r="N1496" s="406"/>
      <c r="O1496" s="406">
        <v>0</v>
      </c>
      <c r="P1496" s="406">
        <v>0</v>
      </c>
      <c r="Q1496" s="463">
        <v>16</v>
      </c>
      <c r="R1496" s="464" t="s">
        <v>121</v>
      </c>
      <c r="S1496" s="464" t="s">
        <v>133</v>
      </c>
      <c r="T1496" s="464">
        <v>0</v>
      </c>
      <c r="U1496" s="464">
        <v>0</v>
      </c>
      <c r="V1496" s="464" t="s">
        <v>440</v>
      </c>
    </row>
    <row r="1497" spans="1:22" x14ac:dyDescent="0.2">
      <c r="A1497" s="406" t="s">
        <v>258</v>
      </c>
      <c r="B1497" s="406" t="s">
        <v>259</v>
      </c>
      <c r="C1497" s="406" t="s">
        <v>123</v>
      </c>
      <c r="D1497" s="406" t="s">
        <v>301</v>
      </c>
      <c r="E1497" s="406" t="s">
        <v>407</v>
      </c>
      <c r="F1497" s="406">
        <v>16</v>
      </c>
      <c r="G1497" s="406" t="s">
        <v>230</v>
      </c>
      <c r="H1497" s="406" t="s">
        <v>121</v>
      </c>
      <c r="I1497" s="406" t="s">
        <v>246</v>
      </c>
      <c r="J1497" s="406" t="s">
        <v>314</v>
      </c>
      <c r="K1497" s="406"/>
      <c r="L1497" s="406"/>
      <c r="M1497" s="406"/>
      <c r="N1497" s="406"/>
      <c r="O1497" s="406">
        <v>0</v>
      </c>
      <c r="P1497" s="406">
        <v>1</v>
      </c>
      <c r="Q1497" s="463">
        <v>16</v>
      </c>
      <c r="R1497" s="464" t="s">
        <v>121</v>
      </c>
      <c r="S1497" s="464" t="s">
        <v>134</v>
      </c>
      <c r="T1497" s="464">
        <v>0</v>
      </c>
      <c r="U1497" s="464">
        <v>1</v>
      </c>
      <c r="V1497" s="464" t="s">
        <v>440</v>
      </c>
    </row>
    <row r="1498" spans="1:22" x14ac:dyDescent="0.2">
      <c r="A1498" s="406" t="s">
        <v>258</v>
      </c>
      <c r="B1498" s="406" t="s">
        <v>259</v>
      </c>
      <c r="C1498" s="406" t="s">
        <v>123</v>
      </c>
      <c r="D1498" s="406" t="s">
        <v>301</v>
      </c>
      <c r="E1498" s="406" t="s">
        <v>407</v>
      </c>
      <c r="F1498" s="406">
        <v>16</v>
      </c>
      <c r="G1498" s="406" t="s">
        <v>230</v>
      </c>
      <c r="H1498" s="406" t="s">
        <v>121</v>
      </c>
      <c r="I1498" s="406" t="s">
        <v>246</v>
      </c>
      <c r="J1498" s="406" t="s">
        <v>307</v>
      </c>
      <c r="K1498" s="406"/>
      <c r="L1498" s="406"/>
      <c r="M1498" s="406"/>
      <c r="N1498" s="406"/>
      <c r="O1498" s="406">
        <v>0</v>
      </c>
      <c r="P1498" s="406">
        <v>0</v>
      </c>
      <c r="Q1498" s="463">
        <v>16</v>
      </c>
      <c r="R1498" s="464" t="s">
        <v>121</v>
      </c>
      <c r="S1498" s="464" t="s">
        <v>135</v>
      </c>
      <c r="T1498" s="464">
        <v>0</v>
      </c>
      <c r="U1498" s="464">
        <v>0</v>
      </c>
      <c r="V1498" s="464" t="s">
        <v>440</v>
      </c>
    </row>
    <row r="1499" spans="1:22" x14ac:dyDescent="0.2">
      <c r="A1499" s="406" t="s">
        <v>258</v>
      </c>
      <c r="B1499" s="406" t="s">
        <v>259</v>
      </c>
      <c r="C1499" s="406" t="s">
        <v>123</v>
      </c>
      <c r="D1499" s="406" t="s">
        <v>302</v>
      </c>
      <c r="E1499" s="406" t="s">
        <v>407</v>
      </c>
      <c r="F1499" s="406">
        <v>16</v>
      </c>
      <c r="G1499" s="406" t="s">
        <v>230</v>
      </c>
      <c r="H1499" s="406" t="s">
        <v>121</v>
      </c>
      <c r="I1499" s="406" t="s">
        <v>246</v>
      </c>
      <c r="J1499" s="406" t="s">
        <v>314</v>
      </c>
      <c r="K1499" s="406"/>
      <c r="L1499" s="406"/>
      <c r="M1499" s="406"/>
      <c r="N1499" s="406"/>
      <c r="O1499" s="406">
        <v>0</v>
      </c>
      <c r="P1499" s="406">
        <v>1</v>
      </c>
      <c r="Q1499" s="463">
        <v>16</v>
      </c>
      <c r="R1499" s="464" t="s">
        <v>121</v>
      </c>
      <c r="S1499" s="464" t="s">
        <v>136</v>
      </c>
      <c r="T1499" s="464">
        <v>0</v>
      </c>
      <c r="U1499" s="464">
        <v>1</v>
      </c>
      <c r="V1499" s="464" t="s">
        <v>440</v>
      </c>
    </row>
    <row r="1500" spans="1:22" x14ac:dyDescent="0.2">
      <c r="A1500" s="406" t="s">
        <v>258</v>
      </c>
      <c r="B1500" s="406" t="s">
        <v>259</v>
      </c>
      <c r="C1500" s="406" t="s">
        <v>123</v>
      </c>
      <c r="D1500" s="406" t="s">
        <v>302</v>
      </c>
      <c r="E1500" s="406" t="s">
        <v>407</v>
      </c>
      <c r="F1500" s="406">
        <v>16</v>
      </c>
      <c r="G1500" s="406" t="s">
        <v>230</v>
      </c>
      <c r="H1500" s="406" t="s">
        <v>121</v>
      </c>
      <c r="I1500" s="406" t="s">
        <v>246</v>
      </c>
      <c r="J1500" s="406" t="s">
        <v>307</v>
      </c>
      <c r="K1500" s="406"/>
      <c r="L1500" s="406"/>
      <c r="M1500" s="406"/>
      <c r="N1500" s="406"/>
      <c r="O1500" s="406">
        <v>0</v>
      </c>
      <c r="P1500" s="406">
        <v>0</v>
      </c>
      <c r="Q1500" s="463">
        <v>16</v>
      </c>
      <c r="R1500" s="464" t="s">
        <v>121</v>
      </c>
      <c r="S1500" s="464" t="s">
        <v>137</v>
      </c>
      <c r="T1500" s="464">
        <v>0</v>
      </c>
      <c r="U1500" s="464">
        <v>0</v>
      </c>
      <c r="V1500" s="464" t="s">
        <v>440</v>
      </c>
    </row>
    <row r="1501" spans="1:22" x14ac:dyDescent="0.2">
      <c r="A1501" s="406" t="s">
        <v>258</v>
      </c>
      <c r="B1501" s="406" t="s">
        <v>259</v>
      </c>
      <c r="C1501" s="406" t="s">
        <v>123</v>
      </c>
      <c r="D1501" s="406" t="s">
        <v>303</v>
      </c>
      <c r="E1501" s="406" t="s">
        <v>407</v>
      </c>
      <c r="F1501" s="406">
        <v>16</v>
      </c>
      <c r="G1501" s="406" t="s">
        <v>230</v>
      </c>
      <c r="H1501" s="406" t="s">
        <v>121</v>
      </c>
      <c r="I1501" s="406" t="s">
        <v>246</v>
      </c>
      <c r="J1501" s="406" t="s">
        <v>314</v>
      </c>
      <c r="K1501" s="406"/>
      <c r="L1501" s="406"/>
      <c r="M1501" s="406"/>
      <c r="N1501" s="406"/>
      <c r="O1501" s="406">
        <v>0</v>
      </c>
      <c r="P1501" s="406">
        <v>1</v>
      </c>
      <c r="Q1501" s="463">
        <v>16</v>
      </c>
      <c r="R1501" s="464" t="s">
        <v>121</v>
      </c>
      <c r="S1501" s="464" t="s">
        <v>138</v>
      </c>
      <c r="T1501" s="464">
        <v>0</v>
      </c>
      <c r="U1501" s="464">
        <v>1</v>
      </c>
      <c r="V1501" s="464" t="s">
        <v>440</v>
      </c>
    </row>
    <row r="1502" spans="1:22" x14ac:dyDescent="0.2">
      <c r="A1502" s="406" t="s">
        <v>258</v>
      </c>
      <c r="B1502" s="406" t="s">
        <v>259</v>
      </c>
      <c r="C1502" s="406" t="s">
        <v>123</v>
      </c>
      <c r="D1502" s="406" t="s">
        <v>303</v>
      </c>
      <c r="E1502" s="406" t="s">
        <v>407</v>
      </c>
      <c r="F1502" s="406">
        <v>16</v>
      </c>
      <c r="G1502" s="406" t="s">
        <v>230</v>
      </c>
      <c r="H1502" s="406" t="s">
        <v>121</v>
      </c>
      <c r="I1502" s="406" t="s">
        <v>246</v>
      </c>
      <c r="J1502" s="406" t="s">
        <v>307</v>
      </c>
      <c r="K1502" s="406"/>
      <c r="L1502" s="406"/>
      <c r="M1502" s="406"/>
      <c r="N1502" s="406"/>
      <c r="O1502" s="406">
        <v>0</v>
      </c>
      <c r="P1502" s="406">
        <v>0</v>
      </c>
      <c r="Q1502" s="463">
        <v>16</v>
      </c>
      <c r="R1502" s="464" t="s">
        <v>121</v>
      </c>
      <c r="S1502" s="464" t="s">
        <v>139</v>
      </c>
      <c r="T1502" s="464">
        <v>0</v>
      </c>
      <c r="U1502" s="464">
        <v>0</v>
      </c>
      <c r="V1502" s="464" t="s">
        <v>440</v>
      </c>
    </row>
    <row r="1503" spans="1:22" x14ac:dyDescent="0.2">
      <c r="A1503" s="406" t="s">
        <v>258</v>
      </c>
      <c r="B1503" s="406" t="s">
        <v>259</v>
      </c>
      <c r="C1503" s="406" t="s">
        <v>123</v>
      </c>
      <c r="D1503" s="406" t="s">
        <v>304</v>
      </c>
      <c r="E1503" s="406" t="s">
        <v>407</v>
      </c>
      <c r="F1503" s="406">
        <v>16</v>
      </c>
      <c r="G1503" s="406" t="s">
        <v>230</v>
      </c>
      <c r="H1503" s="406" t="s">
        <v>121</v>
      </c>
      <c r="I1503" s="406" t="s">
        <v>246</v>
      </c>
      <c r="J1503" s="406" t="s">
        <v>314</v>
      </c>
      <c r="K1503" s="406"/>
      <c r="L1503" s="406"/>
      <c r="M1503" s="406"/>
      <c r="N1503" s="406"/>
      <c r="O1503" s="406">
        <v>0</v>
      </c>
      <c r="P1503" s="406">
        <v>1</v>
      </c>
      <c r="Q1503" s="463">
        <v>16</v>
      </c>
      <c r="R1503" s="464" t="s">
        <v>121</v>
      </c>
      <c r="S1503" s="464" t="s">
        <v>140</v>
      </c>
      <c r="T1503" s="464">
        <v>0</v>
      </c>
      <c r="U1503" s="464">
        <v>1</v>
      </c>
      <c r="V1503" s="464" t="s">
        <v>440</v>
      </c>
    </row>
    <row r="1504" spans="1:22" x14ac:dyDescent="0.2">
      <c r="A1504" s="406" t="s">
        <v>258</v>
      </c>
      <c r="B1504" s="406" t="s">
        <v>259</v>
      </c>
      <c r="C1504" s="406" t="s">
        <v>123</v>
      </c>
      <c r="D1504" s="406" t="s">
        <v>304</v>
      </c>
      <c r="E1504" s="406" t="s">
        <v>407</v>
      </c>
      <c r="F1504" s="406">
        <v>16</v>
      </c>
      <c r="G1504" s="406" t="s">
        <v>230</v>
      </c>
      <c r="H1504" s="406" t="s">
        <v>121</v>
      </c>
      <c r="I1504" s="406" t="s">
        <v>246</v>
      </c>
      <c r="J1504" s="406" t="s">
        <v>307</v>
      </c>
      <c r="K1504" s="406"/>
      <c r="L1504" s="406"/>
      <c r="M1504" s="406"/>
      <c r="N1504" s="406"/>
      <c r="O1504" s="406">
        <v>0</v>
      </c>
      <c r="P1504" s="406">
        <v>0</v>
      </c>
      <c r="Q1504" s="463">
        <v>16</v>
      </c>
      <c r="R1504" s="464" t="s">
        <v>121</v>
      </c>
      <c r="S1504" s="464" t="s">
        <v>141</v>
      </c>
      <c r="T1504" s="464">
        <v>0</v>
      </c>
      <c r="U1504" s="464">
        <v>0</v>
      </c>
      <c r="V1504" s="464" t="s">
        <v>440</v>
      </c>
    </row>
    <row r="1505" spans="1:22" x14ac:dyDescent="0.2">
      <c r="A1505" s="406" t="s">
        <v>258</v>
      </c>
      <c r="B1505" s="406" t="s">
        <v>259</v>
      </c>
      <c r="C1505" s="406" t="s">
        <v>123</v>
      </c>
      <c r="D1505" s="406" t="s">
        <v>73</v>
      </c>
      <c r="E1505" s="406" t="s">
        <v>407</v>
      </c>
      <c r="F1505" s="406">
        <v>17</v>
      </c>
      <c r="G1505" s="406" t="s">
        <v>230</v>
      </c>
      <c r="H1505" s="406" t="s">
        <v>472</v>
      </c>
      <c r="I1505" s="406" t="s">
        <v>246</v>
      </c>
      <c r="J1505" s="406" t="s">
        <v>314</v>
      </c>
      <c r="K1505" s="406"/>
      <c r="L1505" s="406"/>
      <c r="M1505" s="406"/>
      <c r="N1505" s="406"/>
      <c r="O1505" s="406">
        <v>0</v>
      </c>
      <c r="P1505" s="406">
        <v>0</v>
      </c>
      <c r="Q1505" s="463">
        <v>17</v>
      </c>
      <c r="R1505" s="464" t="s">
        <v>472</v>
      </c>
      <c r="S1505" s="464" t="s">
        <v>132</v>
      </c>
      <c r="T1505" s="464">
        <v>0</v>
      </c>
      <c r="U1505" s="464">
        <v>0</v>
      </c>
      <c r="V1505" s="464" t="s">
        <v>473</v>
      </c>
    </row>
    <row r="1506" spans="1:22" x14ac:dyDescent="0.2">
      <c r="A1506" s="406" t="s">
        <v>258</v>
      </c>
      <c r="B1506" s="406" t="s">
        <v>259</v>
      </c>
      <c r="C1506" s="406" t="s">
        <v>123</v>
      </c>
      <c r="D1506" s="406" t="s">
        <v>73</v>
      </c>
      <c r="E1506" s="406" t="s">
        <v>407</v>
      </c>
      <c r="F1506" s="406">
        <v>17</v>
      </c>
      <c r="G1506" s="406" t="s">
        <v>230</v>
      </c>
      <c r="H1506" s="406" t="s">
        <v>472</v>
      </c>
      <c r="I1506" s="406" t="s">
        <v>246</v>
      </c>
      <c r="J1506" s="406" t="s">
        <v>307</v>
      </c>
      <c r="K1506" s="406"/>
      <c r="L1506" s="406"/>
      <c r="M1506" s="406"/>
      <c r="N1506" s="406"/>
      <c r="O1506" s="406">
        <v>0</v>
      </c>
      <c r="P1506" s="406">
        <v>0</v>
      </c>
      <c r="Q1506" s="463">
        <v>17</v>
      </c>
      <c r="R1506" s="464" t="s">
        <v>472</v>
      </c>
      <c r="S1506" s="464" t="s">
        <v>133</v>
      </c>
      <c r="T1506" s="464">
        <v>0</v>
      </c>
      <c r="U1506" s="464">
        <v>0</v>
      </c>
      <c r="V1506" s="464" t="s">
        <v>473</v>
      </c>
    </row>
    <row r="1507" spans="1:22" x14ac:dyDescent="0.2">
      <c r="A1507" s="406" t="s">
        <v>258</v>
      </c>
      <c r="B1507" s="406" t="s">
        <v>259</v>
      </c>
      <c r="C1507" s="406" t="s">
        <v>123</v>
      </c>
      <c r="D1507" s="406" t="s">
        <v>301</v>
      </c>
      <c r="E1507" s="406" t="s">
        <v>407</v>
      </c>
      <c r="F1507" s="406">
        <v>17</v>
      </c>
      <c r="G1507" s="406" t="s">
        <v>230</v>
      </c>
      <c r="H1507" s="406" t="s">
        <v>472</v>
      </c>
      <c r="I1507" s="406" t="s">
        <v>246</v>
      </c>
      <c r="J1507" s="406" t="s">
        <v>314</v>
      </c>
      <c r="K1507" s="406"/>
      <c r="L1507" s="406"/>
      <c r="M1507" s="406"/>
      <c r="N1507" s="406"/>
      <c r="O1507" s="406">
        <v>0</v>
      </c>
      <c r="P1507" s="406">
        <v>0</v>
      </c>
      <c r="Q1507" s="463">
        <v>17</v>
      </c>
      <c r="R1507" s="464" t="s">
        <v>472</v>
      </c>
      <c r="S1507" s="464" t="s">
        <v>134</v>
      </c>
      <c r="T1507" s="464">
        <v>0</v>
      </c>
      <c r="U1507" s="464">
        <v>0</v>
      </c>
      <c r="V1507" s="464" t="s">
        <v>473</v>
      </c>
    </row>
    <row r="1508" spans="1:22" x14ac:dyDescent="0.2">
      <c r="A1508" s="406" t="s">
        <v>258</v>
      </c>
      <c r="B1508" s="406" t="s">
        <v>259</v>
      </c>
      <c r="C1508" s="406" t="s">
        <v>123</v>
      </c>
      <c r="D1508" s="406" t="s">
        <v>301</v>
      </c>
      <c r="E1508" s="406" t="s">
        <v>407</v>
      </c>
      <c r="F1508" s="406">
        <v>17</v>
      </c>
      <c r="G1508" s="406" t="s">
        <v>230</v>
      </c>
      <c r="H1508" s="406" t="s">
        <v>472</v>
      </c>
      <c r="I1508" s="406" t="s">
        <v>246</v>
      </c>
      <c r="J1508" s="406" t="s">
        <v>307</v>
      </c>
      <c r="K1508" s="406"/>
      <c r="L1508" s="406"/>
      <c r="M1508" s="406"/>
      <c r="N1508" s="406"/>
      <c r="O1508" s="406">
        <v>0</v>
      </c>
      <c r="P1508" s="406">
        <v>0</v>
      </c>
      <c r="Q1508" s="463">
        <v>17</v>
      </c>
      <c r="R1508" s="464" t="s">
        <v>472</v>
      </c>
      <c r="S1508" s="464" t="s">
        <v>135</v>
      </c>
      <c r="T1508" s="464">
        <v>0</v>
      </c>
      <c r="U1508" s="464">
        <v>0</v>
      </c>
      <c r="V1508" s="464" t="s">
        <v>473</v>
      </c>
    </row>
    <row r="1509" spans="1:22" x14ac:dyDescent="0.2">
      <c r="A1509" s="406" t="s">
        <v>258</v>
      </c>
      <c r="B1509" s="406" t="s">
        <v>259</v>
      </c>
      <c r="C1509" s="406" t="s">
        <v>123</v>
      </c>
      <c r="D1509" s="406" t="s">
        <v>302</v>
      </c>
      <c r="E1509" s="406" t="s">
        <v>407</v>
      </c>
      <c r="F1509" s="406">
        <v>17</v>
      </c>
      <c r="G1509" s="406" t="s">
        <v>230</v>
      </c>
      <c r="H1509" s="406" t="s">
        <v>472</v>
      </c>
      <c r="I1509" s="406" t="s">
        <v>246</v>
      </c>
      <c r="J1509" s="406" t="s">
        <v>314</v>
      </c>
      <c r="K1509" s="406"/>
      <c r="L1509" s="406"/>
      <c r="M1509" s="406"/>
      <c r="N1509" s="406"/>
      <c r="O1509" s="406">
        <v>0</v>
      </c>
      <c r="P1509" s="406">
        <v>0</v>
      </c>
      <c r="Q1509" s="463">
        <v>17</v>
      </c>
      <c r="R1509" s="464" t="s">
        <v>472</v>
      </c>
      <c r="S1509" s="464" t="s">
        <v>136</v>
      </c>
      <c r="T1509" s="464">
        <v>0</v>
      </c>
      <c r="U1509" s="464">
        <v>0</v>
      </c>
      <c r="V1509" s="464" t="s">
        <v>473</v>
      </c>
    </row>
    <row r="1510" spans="1:22" x14ac:dyDescent="0.2">
      <c r="A1510" s="406" t="s">
        <v>258</v>
      </c>
      <c r="B1510" s="406" t="s">
        <v>259</v>
      </c>
      <c r="C1510" s="406" t="s">
        <v>123</v>
      </c>
      <c r="D1510" s="406" t="s">
        <v>302</v>
      </c>
      <c r="E1510" s="406" t="s">
        <v>407</v>
      </c>
      <c r="F1510" s="406">
        <v>17</v>
      </c>
      <c r="G1510" s="406" t="s">
        <v>230</v>
      </c>
      <c r="H1510" s="406" t="s">
        <v>472</v>
      </c>
      <c r="I1510" s="406" t="s">
        <v>246</v>
      </c>
      <c r="J1510" s="406" t="s">
        <v>307</v>
      </c>
      <c r="K1510" s="406"/>
      <c r="L1510" s="406"/>
      <c r="M1510" s="406"/>
      <c r="N1510" s="406"/>
      <c r="O1510" s="406">
        <v>0</v>
      </c>
      <c r="P1510" s="406">
        <v>0</v>
      </c>
      <c r="Q1510" s="463">
        <v>17</v>
      </c>
      <c r="R1510" s="464" t="s">
        <v>472</v>
      </c>
      <c r="S1510" s="464" t="s">
        <v>137</v>
      </c>
      <c r="T1510" s="464">
        <v>0</v>
      </c>
      <c r="U1510" s="464">
        <v>0</v>
      </c>
      <c r="V1510" s="464" t="s">
        <v>473</v>
      </c>
    </row>
    <row r="1511" spans="1:22" x14ac:dyDescent="0.2">
      <c r="A1511" s="406" t="s">
        <v>258</v>
      </c>
      <c r="B1511" s="406" t="s">
        <v>259</v>
      </c>
      <c r="C1511" s="406" t="s">
        <v>123</v>
      </c>
      <c r="D1511" s="406" t="s">
        <v>303</v>
      </c>
      <c r="E1511" s="406" t="s">
        <v>407</v>
      </c>
      <c r="F1511" s="406">
        <v>17</v>
      </c>
      <c r="G1511" s="406" t="s">
        <v>230</v>
      </c>
      <c r="H1511" s="406" t="s">
        <v>472</v>
      </c>
      <c r="I1511" s="406" t="s">
        <v>246</v>
      </c>
      <c r="J1511" s="406" t="s">
        <v>314</v>
      </c>
      <c r="K1511" s="406"/>
      <c r="L1511" s="406"/>
      <c r="M1511" s="406"/>
      <c r="N1511" s="406"/>
      <c r="O1511" s="406">
        <v>0</v>
      </c>
      <c r="P1511" s="406">
        <v>0</v>
      </c>
      <c r="Q1511" s="463">
        <v>17</v>
      </c>
      <c r="R1511" s="464" t="s">
        <v>472</v>
      </c>
      <c r="S1511" s="464" t="s">
        <v>138</v>
      </c>
      <c r="T1511" s="464">
        <v>0</v>
      </c>
      <c r="U1511" s="464">
        <v>0</v>
      </c>
      <c r="V1511" s="464" t="s">
        <v>473</v>
      </c>
    </row>
    <row r="1512" spans="1:22" x14ac:dyDescent="0.2">
      <c r="A1512" s="406" t="s">
        <v>258</v>
      </c>
      <c r="B1512" s="406" t="s">
        <v>259</v>
      </c>
      <c r="C1512" s="406" t="s">
        <v>123</v>
      </c>
      <c r="D1512" s="406" t="s">
        <v>303</v>
      </c>
      <c r="E1512" s="406" t="s">
        <v>407</v>
      </c>
      <c r="F1512" s="406">
        <v>17</v>
      </c>
      <c r="G1512" s="406" t="s">
        <v>230</v>
      </c>
      <c r="H1512" s="406" t="s">
        <v>472</v>
      </c>
      <c r="I1512" s="406" t="s">
        <v>246</v>
      </c>
      <c r="J1512" s="406" t="s">
        <v>307</v>
      </c>
      <c r="K1512" s="406"/>
      <c r="L1512" s="406"/>
      <c r="M1512" s="406"/>
      <c r="N1512" s="406"/>
      <c r="O1512" s="406">
        <v>0</v>
      </c>
      <c r="P1512" s="406">
        <v>0</v>
      </c>
      <c r="Q1512" s="463">
        <v>17</v>
      </c>
      <c r="R1512" s="464" t="s">
        <v>472</v>
      </c>
      <c r="S1512" s="464" t="s">
        <v>139</v>
      </c>
      <c r="T1512" s="464">
        <v>0</v>
      </c>
      <c r="U1512" s="464">
        <v>0</v>
      </c>
      <c r="V1512" s="464" t="s">
        <v>473</v>
      </c>
    </row>
    <row r="1513" spans="1:22" x14ac:dyDescent="0.2">
      <c r="A1513" s="406" t="s">
        <v>258</v>
      </c>
      <c r="B1513" s="406" t="s">
        <v>259</v>
      </c>
      <c r="C1513" s="406" t="s">
        <v>123</v>
      </c>
      <c r="D1513" s="406" t="s">
        <v>304</v>
      </c>
      <c r="E1513" s="406" t="s">
        <v>407</v>
      </c>
      <c r="F1513" s="406">
        <v>17</v>
      </c>
      <c r="G1513" s="406" t="s">
        <v>230</v>
      </c>
      <c r="H1513" s="406" t="s">
        <v>472</v>
      </c>
      <c r="I1513" s="406" t="s">
        <v>246</v>
      </c>
      <c r="J1513" s="406" t="s">
        <v>314</v>
      </c>
      <c r="K1513" s="406"/>
      <c r="L1513" s="406"/>
      <c r="M1513" s="406"/>
      <c r="N1513" s="406"/>
      <c r="O1513" s="406">
        <v>0</v>
      </c>
      <c r="P1513" s="406">
        <v>0</v>
      </c>
      <c r="Q1513" s="463">
        <v>17</v>
      </c>
      <c r="R1513" s="464" t="s">
        <v>472</v>
      </c>
      <c r="S1513" s="464" t="s">
        <v>140</v>
      </c>
      <c r="T1513" s="464">
        <v>0</v>
      </c>
      <c r="U1513" s="464">
        <v>0</v>
      </c>
      <c r="V1513" s="464" t="s">
        <v>473</v>
      </c>
    </row>
    <row r="1514" spans="1:22" x14ac:dyDescent="0.2">
      <c r="A1514" s="406" t="s">
        <v>258</v>
      </c>
      <c r="B1514" s="406" t="s">
        <v>259</v>
      </c>
      <c r="C1514" s="406" t="s">
        <v>123</v>
      </c>
      <c r="D1514" s="406" t="s">
        <v>304</v>
      </c>
      <c r="E1514" s="406" t="s">
        <v>407</v>
      </c>
      <c r="F1514" s="406">
        <v>17</v>
      </c>
      <c r="G1514" s="406" t="s">
        <v>230</v>
      </c>
      <c r="H1514" s="406" t="s">
        <v>472</v>
      </c>
      <c r="I1514" s="406" t="s">
        <v>246</v>
      </c>
      <c r="J1514" s="406" t="s">
        <v>307</v>
      </c>
      <c r="K1514" s="406"/>
      <c r="L1514" s="406"/>
      <c r="M1514" s="406"/>
      <c r="N1514" s="406"/>
      <c r="O1514" s="406">
        <v>0</v>
      </c>
      <c r="P1514" s="406">
        <v>0</v>
      </c>
      <c r="Q1514" s="463">
        <v>17</v>
      </c>
      <c r="R1514" s="464" t="s">
        <v>472</v>
      </c>
      <c r="S1514" s="464" t="s">
        <v>141</v>
      </c>
      <c r="T1514" s="464">
        <v>0</v>
      </c>
      <c r="U1514" s="464">
        <v>0</v>
      </c>
      <c r="V1514" s="464" t="s">
        <v>473</v>
      </c>
    </row>
    <row r="1515" spans="1:22" x14ac:dyDescent="0.2">
      <c r="A1515" s="406" t="s">
        <v>258</v>
      </c>
      <c r="B1515" s="406" t="s">
        <v>259</v>
      </c>
      <c r="C1515" s="406" t="s">
        <v>123</v>
      </c>
      <c r="D1515" s="406" t="s">
        <v>73</v>
      </c>
      <c r="E1515" s="406" t="s">
        <v>407</v>
      </c>
      <c r="F1515" s="406">
        <v>18</v>
      </c>
      <c r="G1515" s="406" t="s">
        <v>230</v>
      </c>
      <c r="H1515" s="406" t="s">
        <v>172</v>
      </c>
      <c r="I1515" s="406" t="s">
        <v>246</v>
      </c>
      <c r="J1515" s="406" t="s">
        <v>307</v>
      </c>
      <c r="K1515" s="406"/>
      <c r="L1515" s="406"/>
      <c r="M1515" s="406"/>
      <c r="N1515" s="406"/>
      <c r="O1515" s="406">
        <v>0</v>
      </c>
      <c r="P1515" s="406">
        <v>0</v>
      </c>
      <c r="Q1515" s="463">
        <v>18</v>
      </c>
      <c r="R1515" s="464" t="s">
        <v>172</v>
      </c>
      <c r="S1515" s="464" t="s">
        <v>133</v>
      </c>
      <c r="T1515" s="464">
        <v>0</v>
      </c>
      <c r="U1515" s="464">
        <v>0</v>
      </c>
      <c r="V1515" s="464" t="s">
        <v>173</v>
      </c>
    </row>
    <row r="1516" spans="1:22" x14ac:dyDescent="0.2">
      <c r="A1516" s="406" t="s">
        <v>258</v>
      </c>
      <c r="B1516" s="406" t="s">
        <v>259</v>
      </c>
      <c r="C1516" s="406" t="s">
        <v>123</v>
      </c>
      <c r="D1516" s="406" t="s">
        <v>301</v>
      </c>
      <c r="E1516" s="406" t="s">
        <v>407</v>
      </c>
      <c r="F1516" s="406">
        <v>18</v>
      </c>
      <c r="G1516" s="406" t="s">
        <v>230</v>
      </c>
      <c r="H1516" s="406" t="s">
        <v>172</v>
      </c>
      <c r="I1516" s="406" t="s">
        <v>246</v>
      </c>
      <c r="J1516" s="406" t="s">
        <v>307</v>
      </c>
      <c r="K1516" s="406"/>
      <c r="L1516" s="406"/>
      <c r="M1516" s="406"/>
      <c r="N1516" s="406"/>
      <c r="O1516" s="406">
        <v>0</v>
      </c>
      <c r="P1516" s="406">
        <v>0</v>
      </c>
      <c r="Q1516" s="463">
        <v>18</v>
      </c>
      <c r="R1516" s="464" t="s">
        <v>172</v>
      </c>
      <c r="S1516" s="464" t="s">
        <v>135</v>
      </c>
      <c r="T1516" s="464">
        <v>0</v>
      </c>
      <c r="U1516" s="464">
        <v>0</v>
      </c>
      <c r="V1516" s="464" t="s">
        <v>173</v>
      </c>
    </row>
    <row r="1517" spans="1:22" x14ac:dyDescent="0.2">
      <c r="A1517" s="406" t="s">
        <v>258</v>
      </c>
      <c r="B1517" s="406" t="s">
        <v>259</v>
      </c>
      <c r="C1517" s="406" t="s">
        <v>123</v>
      </c>
      <c r="D1517" s="406" t="s">
        <v>302</v>
      </c>
      <c r="E1517" s="406" t="s">
        <v>407</v>
      </c>
      <c r="F1517" s="406">
        <v>18</v>
      </c>
      <c r="G1517" s="406" t="s">
        <v>230</v>
      </c>
      <c r="H1517" s="406" t="s">
        <v>172</v>
      </c>
      <c r="I1517" s="406" t="s">
        <v>246</v>
      </c>
      <c r="J1517" s="406" t="s">
        <v>307</v>
      </c>
      <c r="K1517" s="406"/>
      <c r="L1517" s="406"/>
      <c r="M1517" s="406"/>
      <c r="N1517" s="406"/>
      <c r="O1517" s="406">
        <v>0</v>
      </c>
      <c r="P1517" s="406">
        <v>0</v>
      </c>
      <c r="Q1517" s="463">
        <v>18</v>
      </c>
      <c r="R1517" s="464" t="s">
        <v>172</v>
      </c>
      <c r="S1517" s="464" t="s">
        <v>137</v>
      </c>
      <c r="T1517" s="464">
        <v>0</v>
      </c>
      <c r="U1517" s="464">
        <v>0</v>
      </c>
      <c r="V1517" s="464" t="s">
        <v>173</v>
      </c>
    </row>
    <row r="1518" spans="1:22" x14ac:dyDescent="0.2">
      <c r="A1518" s="406" t="s">
        <v>258</v>
      </c>
      <c r="B1518" s="406" t="s">
        <v>259</v>
      </c>
      <c r="C1518" s="406" t="s">
        <v>123</v>
      </c>
      <c r="D1518" s="406" t="s">
        <v>303</v>
      </c>
      <c r="E1518" s="406" t="s">
        <v>407</v>
      </c>
      <c r="F1518" s="406">
        <v>18</v>
      </c>
      <c r="G1518" s="406" t="s">
        <v>230</v>
      </c>
      <c r="H1518" s="406" t="s">
        <v>172</v>
      </c>
      <c r="I1518" s="406" t="s">
        <v>246</v>
      </c>
      <c r="J1518" s="406" t="s">
        <v>307</v>
      </c>
      <c r="K1518" s="406"/>
      <c r="L1518" s="406"/>
      <c r="M1518" s="406"/>
      <c r="N1518" s="406"/>
      <c r="O1518" s="406">
        <v>0</v>
      </c>
      <c r="P1518" s="406">
        <v>0</v>
      </c>
      <c r="Q1518" s="463">
        <v>18</v>
      </c>
      <c r="R1518" s="464" t="s">
        <v>172</v>
      </c>
      <c r="S1518" s="464" t="s">
        <v>139</v>
      </c>
      <c r="T1518" s="464">
        <v>0</v>
      </c>
      <c r="U1518" s="464">
        <v>0</v>
      </c>
      <c r="V1518" s="464" t="s">
        <v>173</v>
      </c>
    </row>
    <row r="1519" spans="1:22" x14ac:dyDescent="0.2">
      <c r="A1519" s="406" t="s">
        <v>258</v>
      </c>
      <c r="B1519" s="406" t="s">
        <v>259</v>
      </c>
      <c r="C1519" s="406" t="s">
        <v>123</v>
      </c>
      <c r="D1519" s="406" t="s">
        <v>304</v>
      </c>
      <c r="E1519" s="406" t="s">
        <v>407</v>
      </c>
      <c r="F1519" s="406">
        <v>18</v>
      </c>
      <c r="G1519" s="406" t="s">
        <v>230</v>
      </c>
      <c r="H1519" s="406" t="s">
        <v>172</v>
      </c>
      <c r="I1519" s="406" t="s">
        <v>246</v>
      </c>
      <c r="J1519" s="406" t="s">
        <v>307</v>
      </c>
      <c r="K1519" s="406"/>
      <c r="L1519" s="406"/>
      <c r="M1519" s="406"/>
      <c r="N1519" s="406"/>
      <c r="O1519" s="406">
        <v>0</v>
      </c>
      <c r="P1519" s="406">
        <v>0</v>
      </c>
      <c r="Q1519" s="463">
        <v>18</v>
      </c>
      <c r="R1519" s="464" t="s">
        <v>172</v>
      </c>
      <c r="S1519" s="464" t="s">
        <v>141</v>
      </c>
      <c r="T1519" s="464">
        <v>0</v>
      </c>
      <c r="U1519" s="464">
        <v>0</v>
      </c>
      <c r="V1519" s="464" t="s">
        <v>173</v>
      </c>
    </row>
    <row r="1520" spans="1:22" x14ac:dyDescent="0.2">
      <c r="A1520" s="406" t="s">
        <v>258</v>
      </c>
      <c r="B1520" s="406" t="s">
        <v>259</v>
      </c>
      <c r="C1520" s="406" t="s">
        <v>123</v>
      </c>
      <c r="D1520" s="406" t="s">
        <v>73</v>
      </c>
      <c r="E1520" s="406" t="s">
        <v>407</v>
      </c>
      <c r="F1520" s="406">
        <v>19</v>
      </c>
      <c r="G1520" s="406" t="s">
        <v>230</v>
      </c>
      <c r="H1520" s="406" t="s">
        <v>9</v>
      </c>
      <c r="I1520" s="406" t="s">
        <v>247</v>
      </c>
      <c r="J1520" s="406" t="s">
        <v>307</v>
      </c>
      <c r="K1520" s="406"/>
      <c r="L1520" s="406"/>
      <c r="M1520" s="406"/>
      <c r="N1520" s="406"/>
      <c r="O1520" s="406">
        <v>0</v>
      </c>
      <c r="P1520" s="406">
        <v>0</v>
      </c>
      <c r="Q1520" s="463">
        <v>19</v>
      </c>
      <c r="R1520" s="464" t="s">
        <v>9</v>
      </c>
      <c r="S1520" s="464" t="s">
        <v>133</v>
      </c>
      <c r="T1520" s="464">
        <v>0</v>
      </c>
      <c r="U1520" s="464">
        <v>0</v>
      </c>
      <c r="V1520" s="464"/>
    </row>
    <row r="1521" spans="1:22" x14ac:dyDescent="0.2">
      <c r="A1521" s="406" t="s">
        <v>258</v>
      </c>
      <c r="B1521" s="406" t="s">
        <v>259</v>
      </c>
      <c r="C1521" s="406" t="s">
        <v>123</v>
      </c>
      <c r="D1521" s="406" t="s">
        <v>301</v>
      </c>
      <c r="E1521" s="406" t="s">
        <v>407</v>
      </c>
      <c r="F1521" s="406">
        <v>19</v>
      </c>
      <c r="G1521" s="406" t="s">
        <v>230</v>
      </c>
      <c r="H1521" s="406" t="s">
        <v>9</v>
      </c>
      <c r="I1521" s="406" t="s">
        <v>247</v>
      </c>
      <c r="J1521" s="406" t="s">
        <v>307</v>
      </c>
      <c r="K1521" s="406"/>
      <c r="L1521" s="406"/>
      <c r="M1521" s="406"/>
      <c r="N1521" s="406"/>
      <c r="O1521" s="406">
        <v>0</v>
      </c>
      <c r="P1521" s="406">
        <v>0</v>
      </c>
      <c r="Q1521" s="463">
        <v>19</v>
      </c>
      <c r="R1521" s="464" t="s">
        <v>9</v>
      </c>
      <c r="S1521" s="464" t="s">
        <v>135</v>
      </c>
      <c r="T1521" s="464">
        <v>0</v>
      </c>
      <c r="U1521" s="464">
        <v>0</v>
      </c>
      <c r="V1521" s="464"/>
    </row>
    <row r="1522" spans="1:22" x14ac:dyDescent="0.2">
      <c r="A1522" s="406" t="s">
        <v>258</v>
      </c>
      <c r="B1522" s="406" t="s">
        <v>259</v>
      </c>
      <c r="C1522" s="406" t="s">
        <v>123</v>
      </c>
      <c r="D1522" s="406" t="s">
        <v>302</v>
      </c>
      <c r="E1522" s="406" t="s">
        <v>407</v>
      </c>
      <c r="F1522" s="406">
        <v>19</v>
      </c>
      <c r="G1522" s="406" t="s">
        <v>230</v>
      </c>
      <c r="H1522" s="406" t="s">
        <v>9</v>
      </c>
      <c r="I1522" s="406" t="s">
        <v>247</v>
      </c>
      <c r="J1522" s="406" t="s">
        <v>307</v>
      </c>
      <c r="K1522" s="406"/>
      <c r="L1522" s="406"/>
      <c r="M1522" s="406"/>
      <c r="N1522" s="406"/>
      <c r="O1522" s="406">
        <v>0</v>
      </c>
      <c r="P1522" s="406">
        <v>0</v>
      </c>
      <c r="Q1522" s="463">
        <v>19</v>
      </c>
      <c r="R1522" s="464" t="s">
        <v>9</v>
      </c>
      <c r="S1522" s="464" t="s">
        <v>137</v>
      </c>
      <c r="T1522" s="464">
        <v>0</v>
      </c>
      <c r="U1522" s="464">
        <v>0</v>
      </c>
      <c r="V1522" s="464"/>
    </row>
    <row r="1523" spans="1:22" x14ac:dyDescent="0.2">
      <c r="A1523" s="406" t="s">
        <v>258</v>
      </c>
      <c r="B1523" s="406" t="s">
        <v>259</v>
      </c>
      <c r="C1523" s="406" t="s">
        <v>123</v>
      </c>
      <c r="D1523" s="406" t="s">
        <v>303</v>
      </c>
      <c r="E1523" s="406" t="s">
        <v>407</v>
      </c>
      <c r="F1523" s="406">
        <v>19</v>
      </c>
      <c r="G1523" s="406" t="s">
        <v>230</v>
      </c>
      <c r="H1523" s="406" t="s">
        <v>9</v>
      </c>
      <c r="I1523" s="406" t="s">
        <v>247</v>
      </c>
      <c r="J1523" s="406" t="s">
        <v>307</v>
      </c>
      <c r="K1523" s="406"/>
      <c r="L1523" s="406"/>
      <c r="M1523" s="406"/>
      <c r="N1523" s="406"/>
      <c r="O1523" s="406">
        <v>0</v>
      </c>
      <c r="P1523" s="406">
        <v>0</v>
      </c>
      <c r="Q1523" s="463">
        <v>19</v>
      </c>
      <c r="R1523" s="464" t="s">
        <v>9</v>
      </c>
      <c r="S1523" s="464" t="s">
        <v>139</v>
      </c>
      <c r="T1523" s="464">
        <v>0</v>
      </c>
      <c r="U1523" s="464">
        <v>0</v>
      </c>
      <c r="V1523" s="464"/>
    </row>
    <row r="1524" spans="1:22" x14ac:dyDescent="0.2">
      <c r="A1524" s="406" t="s">
        <v>258</v>
      </c>
      <c r="B1524" s="406" t="s">
        <v>259</v>
      </c>
      <c r="C1524" s="406" t="s">
        <v>123</v>
      </c>
      <c r="D1524" s="406" t="s">
        <v>304</v>
      </c>
      <c r="E1524" s="406" t="s">
        <v>407</v>
      </c>
      <c r="F1524" s="406">
        <v>19</v>
      </c>
      <c r="G1524" s="406" t="s">
        <v>230</v>
      </c>
      <c r="H1524" s="406" t="s">
        <v>9</v>
      </c>
      <c r="I1524" s="406" t="s">
        <v>247</v>
      </c>
      <c r="J1524" s="406" t="s">
        <v>307</v>
      </c>
      <c r="K1524" s="406"/>
      <c r="L1524" s="406"/>
      <c r="M1524" s="406"/>
      <c r="N1524" s="406"/>
      <c r="O1524" s="406">
        <v>0</v>
      </c>
      <c r="P1524" s="406">
        <v>0</v>
      </c>
      <c r="Q1524" s="463">
        <v>19</v>
      </c>
      <c r="R1524" s="464" t="s">
        <v>9</v>
      </c>
      <c r="S1524" s="464" t="s">
        <v>141</v>
      </c>
      <c r="T1524" s="464">
        <v>0</v>
      </c>
      <c r="U1524" s="464">
        <v>0</v>
      </c>
      <c r="V1524" s="464"/>
    </row>
    <row r="1525" spans="1:22" x14ac:dyDescent="0.2">
      <c r="A1525" s="406" t="s">
        <v>258</v>
      </c>
      <c r="B1525" s="406" t="s">
        <v>259</v>
      </c>
      <c r="C1525" s="406" t="s">
        <v>123</v>
      </c>
      <c r="D1525" s="406" t="s">
        <v>73</v>
      </c>
      <c r="E1525" s="406" t="s">
        <v>407</v>
      </c>
      <c r="F1525" s="406">
        <v>1</v>
      </c>
      <c r="G1525" s="406" t="s">
        <v>230</v>
      </c>
      <c r="H1525" s="406" t="s">
        <v>143</v>
      </c>
      <c r="I1525" s="406" t="s">
        <v>246</v>
      </c>
      <c r="J1525" s="406" t="s">
        <v>314</v>
      </c>
      <c r="K1525" s="406"/>
      <c r="L1525" s="406"/>
      <c r="M1525" s="406"/>
      <c r="N1525" s="406"/>
      <c r="O1525" s="406">
        <v>0</v>
      </c>
      <c r="P1525" s="406">
        <v>0.25</v>
      </c>
      <c r="Q1525" s="463">
        <v>1</v>
      </c>
      <c r="R1525" s="464" t="s">
        <v>143</v>
      </c>
      <c r="S1525" s="464" t="s">
        <v>132</v>
      </c>
      <c r="T1525" s="464">
        <v>0</v>
      </c>
      <c r="U1525" s="464">
        <v>0.25</v>
      </c>
      <c r="V1525" s="464" t="s">
        <v>144</v>
      </c>
    </row>
    <row r="1526" spans="1:22" x14ac:dyDescent="0.2">
      <c r="A1526" s="406" t="s">
        <v>258</v>
      </c>
      <c r="B1526" s="406" t="s">
        <v>259</v>
      </c>
      <c r="C1526" s="406" t="s">
        <v>123</v>
      </c>
      <c r="D1526" s="406" t="s">
        <v>73</v>
      </c>
      <c r="E1526" s="406" t="s">
        <v>407</v>
      </c>
      <c r="F1526" s="406">
        <v>1</v>
      </c>
      <c r="G1526" s="406" t="s">
        <v>230</v>
      </c>
      <c r="H1526" s="406" t="s">
        <v>143</v>
      </c>
      <c r="I1526" s="406" t="s">
        <v>246</v>
      </c>
      <c r="J1526" s="406" t="s">
        <v>307</v>
      </c>
      <c r="K1526" s="406"/>
      <c r="L1526" s="406"/>
      <c r="M1526" s="406"/>
      <c r="N1526" s="406"/>
      <c r="O1526" s="406">
        <v>0</v>
      </c>
      <c r="P1526" s="406">
        <v>0</v>
      </c>
      <c r="Q1526" s="463">
        <v>1</v>
      </c>
      <c r="R1526" s="464" t="s">
        <v>143</v>
      </c>
      <c r="S1526" s="464" t="s">
        <v>133</v>
      </c>
      <c r="T1526" s="464">
        <v>0</v>
      </c>
      <c r="U1526" s="464">
        <v>0</v>
      </c>
      <c r="V1526" s="464" t="s">
        <v>144</v>
      </c>
    </row>
    <row r="1527" spans="1:22" x14ac:dyDescent="0.2">
      <c r="A1527" s="406" t="s">
        <v>258</v>
      </c>
      <c r="B1527" s="406" t="s">
        <v>259</v>
      </c>
      <c r="C1527" s="406" t="s">
        <v>123</v>
      </c>
      <c r="D1527" s="406" t="s">
        <v>301</v>
      </c>
      <c r="E1527" s="406" t="s">
        <v>407</v>
      </c>
      <c r="F1527" s="406">
        <v>1</v>
      </c>
      <c r="G1527" s="406" t="s">
        <v>230</v>
      </c>
      <c r="H1527" s="406" t="s">
        <v>143</v>
      </c>
      <c r="I1527" s="406" t="s">
        <v>246</v>
      </c>
      <c r="J1527" s="406" t="s">
        <v>314</v>
      </c>
      <c r="K1527" s="406"/>
      <c r="L1527" s="406"/>
      <c r="M1527" s="406"/>
      <c r="N1527" s="406"/>
      <c r="O1527" s="406">
        <v>0</v>
      </c>
      <c r="P1527" s="406">
        <v>0.1</v>
      </c>
      <c r="Q1527" s="463">
        <v>1</v>
      </c>
      <c r="R1527" s="464" t="s">
        <v>143</v>
      </c>
      <c r="S1527" s="464" t="s">
        <v>134</v>
      </c>
      <c r="T1527" s="464">
        <v>0</v>
      </c>
      <c r="U1527" s="464">
        <v>0.1</v>
      </c>
      <c r="V1527" s="464" t="s">
        <v>144</v>
      </c>
    </row>
    <row r="1528" spans="1:22" x14ac:dyDescent="0.2">
      <c r="A1528" s="406" t="s">
        <v>258</v>
      </c>
      <c r="B1528" s="406" t="s">
        <v>259</v>
      </c>
      <c r="C1528" s="406" t="s">
        <v>123</v>
      </c>
      <c r="D1528" s="406" t="s">
        <v>301</v>
      </c>
      <c r="E1528" s="406" t="s">
        <v>407</v>
      </c>
      <c r="F1528" s="406">
        <v>1</v>
      </c>
      <c r="G1528" s="406" t="s">
        <v>230</v>
      </c>
      <c r="H1528" s="406" t="s">
        <v>143</v>
      </c>
      <c r="I1528" s="406" t="s">
        <v>246</v>
      </c>
      <c r="J1528" s="406" t="s">
        <v>307</v>
      </c>
      <c r="K1528" s="406"/>
      <c r="L1528" s="406"/>
      <c r="M1528" s="406"/>
      <c r="N1528" s="406"/>
      <c r="O1528" s="406">
        <v>0</v>
      </c>
      <c r="P1528" s="406">
        <v>0</v>
      </c>
      <c r="Q1528" s="463">
        <v>1</v>
      </c>
      <c r="R1528" s="464" t="s">
        <v>143</v>
      </c>
      <c r="S1528" s="464" t="s">
        <v>135</v>
      </c>
      <c r="T1528" s="464">
        <v>0</v>
      </c>
      <c r="U1528" s="464">
        <v>0</v>
      </c>
      <c r="V1528" s="464" t="s">
        <v>144</v>
      </c>
    </row>
    <row r="1529" spans="1:22" x14ac:dyDescent="0.2">
      <c r="A1529" s="406" t="s">
        <v>258</v>
      </c>
      <c r="B1529" s="406" t="s">
        <v>259</v>
      </c>
      <c r="C1529" s="406" t="s">
        <v>123</v>
      </c>
      <c r="D1529" s="406" t="s">
        <v>302</v>
      </c>
      <c r="E1529" s="406" t="s">
        <v>407</v>
      </c>
      <c r="F1529" s="406">
        <v>1</v>
      </c>
      <c r="G1529" s="406" t="s">
        <v>230</v>
      </c>
      <c r="H1529" s="406" t="s">
        <v>143</v>
      </c>
      <c r="I1529" s="406" t="s">
        <v>246</v>
      </c>
      <c r="J1529" s="406" t="s">
        <v>314</v>
      </c>
      <c r="K1529" s="406"/>
      <c r="L1529" s="406"/>
      <c r="M1529" s="406"/>
      <c r="N1529" s="406"/>
      <c r="O1529" s="406">
        <v>0</v>
      </c>
      <c r="P1529" s="406">
        <v>0</v>
      </c>
      <c r="Q1529" s="463">
        <v>1</v>
      </c>
      <c r="R1529" s="464" t="s">
        <v>143</v>
      </c>
      <c r="S1529" s="464" t="s">
        <v>136</v>
      </c>
      <c r="T1529" s="464">
        <v>0</v>
      </c>
      <c r="U1529" s="464">
        <v>0</v>
      </c>
      <c r="V1529" s="464" t="s">
        <v>144</v>
      </c>
    </row>
    <row r="1530" spans="1:22" x14ac:dyDescent="0.2">
      <c r="A1530" s="406" t="s">
        <v>258</v>
      </c>
      <c r="B1530" s="406" t="s">
        <v>259</v>
      </c>
      <c r="C1530" s="406" t="s">
        <v>123</v>
      </c>
      <c r="D1530" s="406" t="s">
        <v>302</v>
      </c>
      <c r="E1530" s="406" t="s">
        <v>407</v>
      </c>
      <c r="F1530" s="406">
        <v>1</v>
      </c>
      <c r="G1530" s="406" t="s">
        <v>230</v>
      </c>
      <c r="H1530" s="406" t="s">
        <v>143</v>
      </c>
      <c r="I1530" s="406" t="s">
        <v>246</v>
      </c>
      <c r="J1530" s="406" t="s">
        <v>307</v>
      </c>
      <c r="K1530" s="406"/>
      <c r="L1530" s="406"/>
      <c r="M1530" s="406"/>
      <c r="N1530" s="406"/>
      <c r="O1530" s="406">
        <v>0</v>
      </c>
      <c r="P1530" s="406">
        <v>0</v>
      </c>
      <c r="Q1530" s="463">
        <v>1</v>
      </c>
      <c r="R1530" s="464" t="s">
        <v>143</v>
      </c>
      <c r="S1530" s="464" t="s">
        <v>137</v>
      </c>
      <c r="T1530" s="464">
        <v>0</v>
      </c>
      <c r="U1530" s="464">
        <v>0</v>
      </c>
      <c r="V1530" s="464" t="s">
        <v>144</v>
      </c>
    </row>
    <row r="1531" spans="1:22" x14ac:dyDescent="0.2">
      <c r="A1531" s="406" t="s">
        <v>258</v>
      </c>
      <c r="B1531" s="406" t="s">
        <v>259</v>
      </c>
      <c r="C1531" s="406" t="s">
        <v>123</v>
      </c>
      <c r="D1531" s="406" t="s">
        <v>303</v>
      </c>
      <c r="E1531" s="406" t="s">
        <v>407</v>
      </c>
      <c r="F1531" s="406">
        <v>1</v>
      </c>
      <c r="G1531" s="406" t="s">
        <v>230</v>
      </c>
      <c r="H1531" s="406" t="s">
        <v>143</v>
      </c>
      <c r="I1531" s="406" t="s">
        <v>246</v>
      </c>
      <c r="J1531" s="406" t="s">
        <v>314</v>
      </c>
      <c r="K1531" s="406"/>
      <c r="L1531" s="406"/>
      <c r="M1531" s="406"/>
      <c r="N1531" s="406"/>
      <c r="O1531" s="406">
        <v>0</v>
      </c>
      <c r="P1531" s="406">
        <v>0</v>
      </c>
      <c r="Q1531" s="463">
        <v>1</v>
      </c>
      <c r="R1531" s="464" t="s">
        <v>143</v>
      </c>
      <c r="S1531" s="464" t="s">
        <v>138</v>
      </c>
      <c r="T1531" s="464">
        <v>0</v>
      </c>
      <c r="U1531" s="464">
        <v>0</v>
      </c>
      <c r="V1531" s="464" t="s">
        <v>144</v>
      </c>
    </row>
    <row r="1532" spans="1:22" x14ac:dyDescent="0.2">
      <c r="A1532" s="406" t="s">
        <v>258</v>
      </c>
      <c r="B1532" s="406" t="s">
        <v>259</v>
      </c>
      <c r="C1532" s="406" t="s">
        <v>123</v>
      </c>
      <c r="D1532" s="406" t="s">
        <v>303</v>
      </c>
      <c r="E1532" s="406" t="s">
        <v>407</v>
      </c>
      <c r="F1532" s="406">
        <v>1</v>
      </c>
      <c r="G1532" s="406" t="s">
        <v>230</v>
      </c>
      <c r="H1532" s="406" t="s">
        <v>143</v>
      </c>
      <c r="I1532" s="406" t="s">
        <v>246</v>
      </c>
      <c r="J1532" s="406" t="s">
        <v>307</v>
      </c>
      <c r="K1532" s="406"/>
      <c r="L1532" s="406"/>
      <c r="M1532" s="406"/>
      <c r="N1532" s="406"/>
      <c r="O1532" s="406">
        <v>0</v>
      </c>
      <c r="P1532" s="406">
        <v>0</v>
      </c>
      <c r="Q1532" s="463">
        <v>1</v>
      </c>
      <c r="R1532" s="464" t="s">
        <v>143</v>
      </c>
      <c r="S1532" s="464" t="s">
        <v>139</v>
      </c>
      <c r="T1532" s="464">
        <v>0</v>
      </c>
      <c r="U1532" s="464">
        <v>0</v>
      </c>
      <c r="V1532" s="464" t="s">
        <v>144</v>
      </c>
    </row>
    <row r="1533" spans="1:22" x14ac:dyDescent="0.2">
      <c r="A1533" s="406" t="s">
        <v>258</v>
      </c>
      <c r="B1533" s="406" t="s">
        <v>259</v>
      </c>
      <c r="C1533" s="406" t="s">
        <v>123</v>
      </c>
      <c r="D1533" s="406" t="s">
        <v>304</v>
      </c>
      <c r="E1533" s="406" t="s">
        <v>407</v>
      </c>
      <c r="F1533" s="406">
        <v>1</v>
      </c>
      <c r="G1533" s="406" t="s">
        <v>230</v>
      </c>
      <c r="H1533" s="406" t="s">
        <v>143</v>
      </c>
      <c r="I1533" s="406" t="s">
        <v>246</v>
      </c>
      <c r="J1533" s="406" t="s">
        <v>314</v>
      </c>
      <c r="K1533" s="406"/>
      <c r="L1533" s="406"/>
      <c r="M1533" s="406"/>
      <c r="N1533" s="406"/>
      <c r="O1533" s="406">
        <v>0</v>
      </c>
      <c r="P1533" s="406">
        <v>0</v>
      </c>
      <c r="Q1533" s="463">
        <v>1</v>
      </c>
      <c r="R1533" s="464" t="s">
        <v>143</v>
      </c>
      <c r="S1533" s="464" t="s">
        <v>140</v>
      </c>
      <c r="T1533" s="464">
        <v>0</v>
      </c>
      <c r="U1533" s="464">
        <v>0</v>
      </c>
      <c r="V1533" s="464" t="s">
        <v>144</v>
      </c>
    </row>
    <row r="1534" spans="1:22" x14ac:dyDescent="0.2">
      <c r="A1534" s="406" t="s">
        <v>258</v>
      </c>
      <c r="B1534" s="406" t="s">
        <v>259</v>
      </c>
      <c r="C1534" s="406" t="s">
        <v>123</v>
      </c>
      <c r="D1534" s="406" t="s">
        <v>304</v>
      </c>
      <c r="E1534" s="406" t="s">
        <v>407</v>
      </c>
      <c r="F1534" s="406">
        <v>1</v>
      </c>
      <c r="G1534" s="406" t="s">
        <v>230</v>
      </c>
      <c r="H1534" s="406" t="s">
        <v>143</v>
      </c>
      <c r="I1534" s="406" t="s">
        <v>246</v>
      </c>
      <c r="J1534" s="406" t="s">
        <v>307</v>
      </c>
      <c r="K1534" s="406"/>
      <c r="L1534" s="406"/>
      <c r="M1534" s="406"/>
      <c r="N1534" s="406"/>
      <c r="O1534" s="406">
        <v>0</v>
      </c>
      <c r="P1534" s="406">
        <v>0</v>
      </c>
      <c r="Q1534" s="463">
        <v>1</v>
      </c>
      <c r="R1534" s="464" t="s">
        <v>143</v>
      </c>
      <c r="S1534" s="464" t="s">
        <v>141</v>
      </c>
      <c r="T1534" s="464">
        <v>0</v>
      </c>
      <c r="U1534" s="464">
        <v>0</v>
      </c>
      <c r="V1534" s="464" t="s">
        <v>144</v>
      </c>
    </row>
    <row r="1535" spans="1:22" x14ac:dyDescent="0.2">
      <c r="A1535" s="406" t="s">
        <v>258</v>
      </c>
      <c r="B1535" s="406" t="s">
        <v>259</v>
      </c>
      <c r="C1535" s="406" t="s">
        <v>123</v>
      </c>
      <c r="D1535" s="406" t="s">
        <v>73</v>
      </c>
      <c r="E1535" s="406" t="s">
        <v>407</v>
      </c>
      <c r="F1535" s="406">
        <v>2</v>
      </c>
      <c r="G1535" s="406" t="s">
        <v>230</v>
      </c>
      <c r="H1535" s="406" t="s">
        <v>145</v>
      </c>
      <c r="I1535" s="406" t="s">
        <v>246</v>
      </c>
      <c r="J1535" s="406" t="s">
        <v>314</v>
      </c>
      <c r="K1535" s="406"/>
      <c r="L1535" s="406"/>
      <c r="M1535" s="406"/>
      <c r="N1535" s="406"/>
      <c r="O1535" s="406">
        <v>0</v>
      </c>
      <c r="P1535" s="406">
        <v>0.5</v>
      </c>
      <c r="Q1535" s="463">
        <v>2</v>
      </c>
      <c r="R1535" s="464" t="s">
        <v>145</v>
      </c>
      <c r="S1535" s="464" t="s">
        <v>132</v>
      </c>
      <c r="T1535" s="464">
        <v>0</v>
      </c>
      <c r="U1535" s="464">
        <v>0.5</v>
      </c>
      <c r="V1535" s="464" t="s">
        <v>146</v>
      </c>
    </row>
    <row r="1536" spans="1:22" x14ac:dyDescent="0.2">
      <c r="A1536" s="406" t="s">
        <v>258</v>
      </c>
      <c r="B1536" s="406" t="s">
        <v>259</v>
      </c>
      <c r="C1536" s="406" t="s">
        <v>123</v>
      </c>
      <c r="D1536" s="406" t="s">
        <v>73</v>
      </c>
      <c r="E1536" s="406" t="s">
        <v>407</v>
      </c>
      <c r="F1536" s="406">
        <v>2</v>
      </c>
      <c r="G1536" s="406" t="s">
        <v>230</v>
      </c>
      <c r="H1536" s="406" t="s">
        <v>145</v>
      </c>
      <c r="I1536" s="406" t="s">
        <v>246</v>
      </c>
      <c r="J1536" s="406" t="s">
        <v>307</v>
      </c>
      <c r="K1536" s="406"/>
      <c r="L1536" s="406"/>
      <c r="M1536" s="406"/>
      <c r="N1536" s="406"/>
      <c r="O1536" s="406">
        <v>0</v>
      </c>
      <c r="P1536" s="406">
        <v>0</v>
      </c>
      <c r="Q1536" s="463">
        <v>2</v>
      </c>
      <c r="R1536" s="464" t="s">
        <v>145</v>
      </c>
      <c r="S1536" s="464" t="s">
        <v>133</v>
      </c>
      <c r="T1536" s="464">
        <v>0</v>
      </c>
      <c r="U1536" s="464">
        <v>0</v>
      </c>
      <c r="V1536" s="464" t="s">
        <v>146</v>
      </c>
    </row>
    <row r="1537" spans="1:22" x14ac:dyDescent="0.2">
      <c r="A1537" s="406" t="s">
        <v>258</v>
      </c>
      <c r="B1537" s="406" t="s">
        <v>259</v>
      </c>
      <c r="C1537" s="406" t="s">
        <v>123</v>
      </c>
      <c r="D1537" s="406" t="s">
        <v>301</v>
      </c>
      <c r="E1537" s="406" t="s">
        <v>407</v>
      </c>
      <c r="F1537" s="406">
        <v>2</v>
      </c>
      <c r="G1537" s="406" t="s">
        <v>230</v>
      </c>
      <c r="H1537" s="406" t="s">
        <v>145</v>
      </c>
      <c r="I1537" s="406" t="s">
        <v>246</v>
      </c>
      <c r="J1537" s="406" t="s">
        <v>314</v>
      </c>
      <c r="K1537" s="406"/>
      <c r="L1537" s="406"/>
      <c r="M1537" s="406"/>
      <c r="N1537" s="406"/>
      <c r="O1537" s="406">
        <v>0</v>
      </c>
      <c r="P1537" s="406">
        <v>0.5</v>
      </c>
      <c r="Q1537" s="463">
        <v>2</v>
      </c>
      <c r="R1537" s="464" t="s">
        <v>145</v>
      </c>
      <c r="S1537" s="464" t="s">
        <v>134</v>
      </c>
      <c r="T1537" s="464">
        <v>0</v>
      </c>
      <c r="U1537" s="464">
        <v>0.5</v>
      </c>
      <c r="V1537" s="464" t="s">
        <v>146</v>
      </c>
    </row>
    <row r="1538" spans="1:22" x14ac:dyDescent="0.2">
      <c r="A1538" s="406" t="s">
        <v>258</v>
      </c>
      <c r="B1538" s="406" t="s">
        <v>259</v>
      </c>
      <c r="C1538" s="406" t="s">
        <v>123</v>
      </c>
      <c r="D1538" s="406" t="s">
        <v>301</v>
      </c>
      <c r="E1538" s="406" t="s">
        <v>407</v>
      </c>
      <c r="F1538" s="406">
        <v>2</v>
      </c>
      <c r="G1538" s="406" t="s">
        <v>230</v>
      </c>
      <c r="H1538" s="406" t="s">
        <v>145</v>
      </c>
      <c r="I1538" s="406" t="s">
        <v>246</v>
      </c>
      <c r="J1538" s="406" t="s">
        <v>307</v>
      </c>
      <c r="K1538" s="406"/>
      <c r="L1538" s="406"/>
      <c r="M1538" s="406"/>
      <c r="N1538" s="406"/>
      <c r="O1538" s="406">
        <v>0</v>
      </c>
      <c r="P1538" s="406">
        <v>0</v>
      </c>
      <c r="Q1538" s="463">
        <v>2</v>
      </c>
      <c r="R1538" s="464" t="s">
        <v>145</v>
      </c>
      <c r="S1538" s="464" t="s">
        <v>135</v>
      </c>
      <c r="T1538" s="464">
        <v>0</v>
      </c>
      <c r="U1538" s="464">
        <v>0</v>
      </c>
      <c r="V1538" s="464" t="s">
        <v>146</v>
      </c>
    </row>
    <row r="1539" spans="1:22" x14ac:dyDescent="0.2">
      <c r="A1539" s="406" t="s">
        <v>258</v>
      </c>
      <c r="B1539" s="406" t="s">
        <v>259</v>
      </c>
      <c r="C1539" s="406" t="s">
        <v>123</v>
      </c>
      <c r="D1539" s="406" t="s">
        <v>302</v>
      </c>
      <c r="E1539" s="406" t="s">
        <v>407</v>
      </c>
      <c r="F1539" s="406">
        <v>2</v>
      </c>
      <c r="G1539" s="406" t="s">
        <v>230</v>
      </c>
      <c r="H1539" s="406" t="s">
        <v>145</v>
      </c>
      <c r="I1539" s="406" t="s">
        <v>246</v>
      </c>
      <c r="J1539" s="406" t="s">
        <v>314</v>
      </c>
      <c r="K1539" s="406"/>
      <c r="L1539" s="406"/>
      <c r="M1539" s="406"/>
      <c r="N1539" s="406"/>
      <c r="O1539" s="406">
        <v>0</v>
      </c>
      <c r="P1539" s="406">
        <v>0.5</v>
      </c>
      <c r="Q1539" s="463">
        <v>2</v>
      </c>
      <c r="R1539" s="464" t="s">
        <v>145</v>
      </c>
      <c r="S1539" s="464" t="s">
        <v>136</v>
      </c>
      <c r="T1539" s="464">
        <v>0</v>
      </c>
      <c r="U1539" s="464">
        <v>0.5</v>
      </c>
      <c r="V1539" s="464" t="s">
        <v>146</v>
      </c>
    </row>
    <row r="1540" spans="1:22" x14ac:dyDescent="0.2">
      <c r="A1540" s="406" t="s">
        <v>258</v>
      </c>
      <c r="B1540" s="406" t="s">
        <v>259</v>
      </c>
      <c r="C1540" s="406" t="s">
        <v>123</v>
      </c>
      <c r="D1540" s="406" t="s">
        <v>302</v>
      </c>
      <c r="E1540" s="406" t="s">
        <v>407</v>
      </c>
      <c r="F1540" s="406">
        <v>2</v>
      </c>
      <c r="G1540" s="406" t="s">
        <v>230</v>
      </c>
      <c r="H1540" s="406" t="s">
        <v>145</v>
      </c>
      <c r="I1540" s="406" t="s">
        <v>246</v>
      </c>
      <c r="J1540" s="406" t="s">
        <v>307</v>
      </c>
      <c r="K1540" s="406"/>
      <c r="L1540" s="406"/>
      <c r="M1540" s="406"/>
      <c r="N1540" s="406"/>
      <c r="O1540" s="406">
        <v>0</v>
      </c>
      <c r="P1540" s="406">
        <v>0</v>
      </c>
      <c r="Q1540" s="463">
        <v>2</v>
      </c>
      <c r="R1540" s="464" t="s">
        <v>145</v>
      </c>
      <c r="S1540" s="464" t="s">
        <v>137</v>
      </c>
      <c r="T1540" s="464">
        <v>0</v>
      </c>
      <c r="U1540" s="464">
        <v>0</v>
      </c>
      <c r="V1540" s="464" t="s">
        <v>146</v>
      </c>
    </row>
    <row r="1541" spans="1:22" x14ac:dyDescent="0.2">
      <c r="A1541" s="406" t="s">
        <v>258</v>
      </c>
      <c r="B1541" s="406" t="s">
        <v>259</v>
      </c>
      <c r="C1541" s="406" t="s">
        <v>123</v>
      </c>
      <c r="D1541" s="406" t="s">
        <v>303</v>
      </c>
      <c r="E1541" s="406" t="s">
        <v>407</v>
      </c>
      <c r="F1541" s="406">
        <v>2</v>
      </c>
      <c r="G1541" s="406" t="s">
        <v>230</v>
      </c>
      <c r="H1541" s="406" t="s">
        <v>145</v>
      </c>
      <c r="I1541" s="406" t="s">
        <v>246</v>
      </c>
      <c r="J1541" s="406" t="s">
        <v>314</v>
      </c>
      <c r="K1541" s="406"/>
      <c r="L1541" s="406"/>
      <c r="M1541" s="406"/>
      <c r="N1541" s="406"/>
      <c r="O1541" s="406">
        <v>0</v>
      </c>
      <c r="P1541" s="406">
        <v>0.5</v>
      </c>
      <c r="Q1541" s="463">
        <v>2</v>
      </c>
      <c r="R1541" s="464" t="s">
        <v>145</v>
      </c>
      <c r="S1541" s="464" t="s">
        <v>138</v>
      </c>
      <c r="T1541" s="464">
        <v>0</v>
      </c>
      <c r="U1541" s="464">
        <v>0.5</v>
      </c>
      <c r="V1541" s="464" t="s">
        <v>146</v>
      </c>
    </row>
    <row r="1542" spans="1:22" x14ac:dyDescent="0.2">
      <c r="A1542" s="406" t="s">
        <v>258</v>
      </c>
      <c r="B1542" s="406" t="s">
        <v>259</v>
      </c>
      <c r="C1542" s="406" t="s">
        <v>123</v>
      </c>
      <c r="D1542" s="406" t="s">
        <v>303</v>
      </c>
      <c r="E1542" s="406" t="s">
        <v>407</v>
      </c>
      <c r="F1542" s="406">
        <v>2</v>
      </c>
      <c r="G1542" s="406" t="s">
        <v>230</v>
      </c>
      <c r="H1542" s="406" t="s">
        <v>145</v>
      </c>
      <c r="I1542" s="406" t="s">
        <v>246</v>
      </c>
      <c r="J1542" s="406" t="s">
        <v>307</v>
      </c>
      <c r="K1542" s="406"/>
      <c r="L1542" s="406"/>
      <c r="M1542" s="406"/>
      <c r="N1542" s="406"/>
      <c r="O1542" s="406">
        <v>0</v>
      </c>
      <c r="P1542" s="406">
        <v>0</v>
      </c>
      <c r="Q1542" s="463">
        <v>2</v>
      </c>
      <c r="R1542" s="464" t="s">
        <v>145</v>
      </c>
      <c r="S1542" s="464" t="s">
        <v>139</v>
      </c>
      <c r="T1542" s="464">
        <v>0</v>
      </c>
      <c r="U1542" s="464">
        <v>0</v>
      </c>
      <c r="V1542" s="464" t="s">
        <v>146</v>
      </c>
    </row>
    <row r="1543" spans="1:22" x14ac:dyDescent="0.2">
      <c r="A1543" s="406" t="s">
        <v>258</v>
      </c>
      <c r="B1543" s="406" t="s">
        <v>259</v>
      </c>
      <c r="C1543" s="406" t="s">
        <v>123</v>
      </c>
      <c r="D1543" s="406" t="s">
        <v>304</v>
      </c>
      <c r="E1543" s="406" t="s">
        <v>407</v>
      </c>
      <c r="F1543" s="406">
        <v>2</v>
      </c>
      <c r="G1543" s="406" t="s">
        <v>230</v>
      </c>
      <c r="H1543" s="406" t="s">
        <v>145</v>
      </c>
      <c r="I1543" s="406" t="s">
        <v>246</v>
      </c>
      <c r="J1543" s="406" t="s">
        <v>314</v>
      </c>
      <c r="K1543" s="406"/>
      <c r="L1543" s="406"/>
      <c r="M1543" s="406"/>
      <c r="N1543" s="406"/>
      <c r="O1543" s="406">
        <v>0</v>
      </c>
      <c r="P1543" s="406">
        <v>0.5</v>
      </c>
      <c r="Q1543" s="463">
        <v>2</v>
      </c>
      <c r="R1543" s="464" t="s">
        <v>145</v>
      </c>
      <c r="S1543" s="464" t="s">
        <v>140</v>
      </c>
      <c r="T1543" s="464">
        <v>0</v>
      </c>
      <c r="U1543" s="464">
        <v>0.5</v>
      </c>
      <c r="V1543" s="464" t="s">
        <v>146</v>
      </c>
    </row>
    <row r="1544" spans="1:22" x14ac:dyDescent="0.2">
      <c r="A1544" s="406" t="s">
        <v>258</v>
      </c>
      <c r="B1544" s="406" t="s">
        <v>259</v>
      </c>
      <c r="C1544" s="406" t="s">
        <v>123</v>
      </c>
      <c r="D1544" s="406" t="s">
        <v>304</v>
      </c>
      <c r="E1544" s="406" t="s">
        <v>407</v>
      </c>
      <c r="F1544" s="406">
        <v>2</v>
      </c>
      <c r="G1544" s="406" t="s">
        <v>230</v>
      </c>
      <c r="H1544" s="406" t="s">
        <v>145</v>
      </c>
      <c r="I1544" s="406" t="s">
        <v>246</v>
      </c>
      <c r="J1544" s="406" t="s">
        <v>307</v>
      </c>
      <c r="K1544" s="406"/>
      <c r="L1544" s="406"/>
      <c r="M1544" s="406"/>
      <c r="N1544" s="406"/>
      <c r="O1544" s="406">
        <v>0</v>
      </c>
      <c r="P1544" s="406">
        <v>0</v>
      </c>
      <c r="Q1544" s="463">
        <v>2</v>
      </c>
      <c r="R1544" s="464" t="s">
        <v>145</v>
      </c>
      <c r="S1544" s="464" t="s">
        <v>141</v>
      </c>
      <c r="T1544" s="464">
        <v>0</v>
      </c>
      <c r="U1544" s="464">
        <v>0</v>
      </c>
      <c r="V1544" s="464" t="s">
        <v>146</v>
      </c>
    </row>
    <row r="1545" spans="1:22" x14ac:dyDescent="0.2">
      <c r="A1545" s="406" t="s">
        <v>258</v>
      </c>
      <c r="B1545" s="406" t="s">
        <v>259</v>
      </c>
      <c r="C1545" s="406" t="s">
        <v>123</v>
      </c>
      <c r="D1545" s="406" t="s">
        <v>73</v>
      </c>
      <c r="E1545" s="406" t="s">
        <v>407</v>
      </c>
      <c r="F1545" s="406">
        <v>3</v>
      </c>
      <c r="G1545" s="406" t="s">
        <v>230</v>
      </c>
      <c r="H1545" s="406" t="s">
        <v>147</v>
      </c>
      <c r="I1545" s="406" t="s">
        <v>246</v>
      </c>
      <c r="J1545" s="406" t="s">
        <v>314</v>
      </c>
      <c r="K1545" s="406"/>
      <c r="L1545" s="406"/>
      <c r="M1545" s="406"/>
      <c r="N1545" s="406"/>
      <c r="O1545" s="406">
        <v>0</v>
      </c>
      <c r="P1545" s="406">
        <v>0.7</v>
      </c>
      <c r="Q1545" s="463">
        <v>3</v>
      </c>
      <c r="R1545" s="464" t="s">
        <v>147</v>
      </c>
      <c r="S1545" s="464" t="s">
        <v>132</v>
      </c>
      <c r="T1545" s="464">
        <v>0</v>
      </c>
      <c r="U1545" s="464">
        <v>0.7</v>
      </c>
      <c r="V1545" s="464" t="s">
        <v>148</v>
      </c>
    </row>
    <row r="1546" spans="1:22" x14ac:dyDescent="0.2">
      <c r="A1546" s="406" t="s">
        <v>258</v>
      </c>
      <c r="B1546" s="406" t="s">
        <v>259</v>
      </c>
      <c r="C1546" s="406" t="s">
        <v>123</v>
      </c>
      <c r="D1546" s="406" t="s">
        <v>73</v>
      </c>
      <c r="E1546" s="406" t="s">
        <v>407</v>
      </c>
      <c r="F1546" s="406">
        <v>3</v>
      </c>
      <c r="G1546" s="406" t="s">
        <v>230</v>
      </c>
      <c r="H1546" s="406" t="s">
        <v>147</v>
      </c>
      <c r="I1546" s="406" t="s">
        <v>246</v>
      </c>
      <c r="J1546" s="406" t="s">
        <v>307</v>
      </c>
      <c r="K1546" s="406"/>
      <c r="L1546" s="406"/>
      <c r="M1546" s="406"/>
      <c r="N1546" s="406"/>
      <c r="O1546" s="406">
        <v>0</v>
      </c>
      <c r="P1546" s="406">
        <v>0</v>
      </c>
      <c r="Q1546" s="463">
        <v>3</v>
      </c>
      <c r="R1546" s="464" t="s">
        <v>147</v>
      </c>
      <c r="S1546" s="464" t="s">
        <v>133</v>
      </c>
      <c r="T1546" s="464">
        <v>0</v>
      </c>
      <c r="U1546" s="464">
        <v>0</v>
      </c>
      <c r="V1546" s="464" t="s">
        <v>148</v>
      </c>
    </row>
    <row r="1547" spans="1:22" x14ac:dyDescent="0.2">
      <c r="A1547" s="406" t="s">
        <v>258</v>
      </c>
      <c r="B1547" s="406" t="s">
        <v>259</v>
      </c>
      <c r="C1547" s="406" t="s">
        <v>123</v>
      </c>
      <c r="D1547" s="406" t="s">
        <v>301</v>
      </c>
      <c r="E1547" s="406" t="s">
        <v>407</v>
      </c>
      <c r="F1547" s="406">
        <v>3</v>
      </c>
      <c r="G1547" s="406" t="s">
        <v>230</v>
      </c>
      <c r="H1547" s="406" t="s">
        <v>147</v>
      </c>
      <c r="I1547" s="406" t="s">
        <v>246</v>
      </c>
      <c r="J1547" s="406" t="s">
        <v>314</v>
      </c>
      <c r="K1547" s="406"/>
      <c r="L1547" s="406"/>
      <c r="M1547" s="406"/>
      <c r="N1547" s="406"/>
      <c r="O1547" s="406">
        <v>0</v>
      </c>
      <c r="P1547" s="406">
        <v>0.4</v>
      </c>
      <c r="Q1547" s="463">
        <v>3</v>
      </c>
      <c r="R1547" s="464" t="s">
        <v>147</v>
      </c>
      <c r="S1547" s="464" t="s">
        <v>134</v>
      </c>
      <c r="T1547" s="464">
        <v>0</v>
      </c>
      <c r="U1547" s="464">
        <v>0.4</v>
      </c>
      <c r="V1547" s="464" t="s">
        <v>148</v>
      </c>
    </row>
    <row r="1548" spans="1:22" x14ac:dyDescent="0.2">
      <c r="A1548" s="406" t="s">
        <v>258</v>
      </c>
      <c r="B1548" s="406" t="s">
        <v>259</v>
      </c>
      <c r="C1548" s="406" t="s">
        <v>123</v>
      </c>
      <c r="D1548" s="406" t="s">
        <v>301</v>
      </c>
      <c r="E1548" s="406" t="s">
        <v>407</v>
      </c>
      <c r="F1548" s="406">
        <v>3</v>
      </c>
      <c r="G1548" s="406" t="s">
        <v>230</v>
      </c>
      <c r="H1548" s="406" t="s">
        <v>147</v>
      </c>
      <c r="I1548" s="406" t="s">
        <v>246</v>
      </c>
      <c r="J1548" s="406" t="s">
        <v>307</v>
      </c>
      <c r="K1548" s="406"/>
      <c r="L1548" s="406"/>
      <c r="M1548" s="406"/>
      <c r="N1548" s="406"/>
      <c r="O1548" s="406">
        <v>0</v>
      </c>
      <c r="P1548" s="406">
        <v>0</v>
      </c>
      <c r="Q1548" s="463">
        <v>3</v>
      </c>
      <c r="R1548" s="464" t="s">
        <v>147</v>
      </c>
      <c r="S1548" s="464" t="s">
        <v>135</v>
      </c>
      <c r="T1548" s="464">
        <v>0</v>
      </c>
      <c r="U1548" s="464">
        <v>0</v>
      </c>
      <c r="V1548" s="464" t="s">
        <v>148</v>
      </c>
    </row>
    <row r="1549" spans="1:22" x14ac:dyDescent="0.2">
      <c r="A1549" s="406" t="s">
        <v>258</v>
      </c>
      <c r="B1549" s="406" t="s">
        <v>259</v>
      </c>
      <c r="C1549" s="406" t="s">
        <v>123</v>
      </c>
      <c r="D1549" s="406" t="s">
        <v>302</v>
      </c>
      <c r="E1549" s="406" t="s">
        <v>407</v>
      </c>
      <c r="F1549" s="406">
        <v>3</v>
      </c>
      <c r="G1549" s="406" t="s">
        <v>230</v>
      </c>
      <c r="H1549" s="406" t="s">
        <v>147</v>
      </c>
      <c r="I1549" s="406" t="s">
        <v>246</v>
      </c>
      <c r="J1549" s="406" t="s">
        <v>314</v>
      </c>
      <c r="K1549" s="406"/>
      <c r="L1549" s="406"/>
      <c r="M1549" s="406"/>
      <c r="N1549" s="406"/>
      <c r="O1549" s="406">
        <v>0</v>
      </c>
      <c r="P1549" s="406">
        <v>0.2</v>
      </c>
      <c r="Q1549" s="463">
        <v>3</v>
      </c>
      <c r="R1549" s="464" t="s">
        <v>147</v>
      </c>
      <c r="S1549" s="464" t="s">
        <v>136</v>
      </c>
      <c r="T1549" s="464">
        <v>0</v>
      </c>
      <c r="U1549" s="464">
        <v>0.2</v>
      </c>
      <c r="V1549" s="464" t="s">
        <v>148</v>
      </c>
    </row>
    <row r="1550" spans="1:22" x14ac:dyDescent="0.2">
      <c r="A1550" s="406" t="s">
        <v>258</v>
      </c>
      <c r="B1550" s="406" t="s">
        <v>259</v>
      </c>
      <c r="C1550" s="406" t="s">
        <v>123</v>
      </c>
      <c r="D1550" s="406" t="s">
        <v>302</v>
      </c>
      <c r="E1550" s="406" t="s">
        <v>407</v>
      </c>
      <c r="F1550" s="406">
        <v>3</v>
      </c>
      <c r="G1550" s="406" t="s">
        <v>230</v>
      </c>
      <c r="H1550" s="406" t="s">
        <v>147</v>
      </c>
      <c r="I1550" s="406" t="s">
        <v>246</v>
      </c>
      <c r="J1550" s="406" t="s">
        <v>307</v>
      </c>
      <c r="K1550" s="406"/>
      <c r="L1550" s="406"/>
      <c r="M1550" s="406"/>
      <c r="N1550" s="406"/>
      <c r="O1550" s="406">
        <v>0</v>
      </c>
      <c r="P1550" s="406">
        <v>0</v>
      </c>
      <c r="Q1550" s="463">
        <v>3</v>
      </c>
      <c r="R1550" s="464" t="s">
        <v>147</v>
      </c>
      <c r="S1550" s="464" t="s">
        <v>137</v>
      </c>
      <c r="T1550" s="464">
        <v>0</v>
      </c>
      <c r="U1550" s="464">
        <v>0</v>
      </c>
      <c r="V1550" s="464" t="s">
        <v>148</v>
      </c>
    </row>
    <row r="1551" spans="1:22" x14ac:dyDescent="0.2">
      <c r="A1551" s="406" t="s">
        <v>258</v>
      </c>
      <c r="B1551" s="406" t="s">
        <v>259</v>
      </c>
      <c r="C1551" s="406" t="s">
        <v>123</v>
      </c>
      <c r="D1551" s="406" t="s">
        <v>303</v>
      </c>
      <c r="E1551" s="406" t="s">
        <v>407</v>
      </c>
      <c r="F1551" s="406">
        <v>3</v>
      </c>
      <c r="G1551" s="406" t="s">
        <v>230</v>
      </c>
      <c r="H1551" s="406" t="s">
        <v>147</v>
      </c>
      <c r="I1551" s="406" t="s">
        <v>246</v>
      </c>
      <c r="J1551" s="406" t="s">
        <v>314</v>
      </c>
      <c r="K1551" s="406"/>
      <c r="L1551" s="406"/>
      <c r="M1551" s="406"/>
      <c r="N1551" s="406"/>
      <c r="O1551" s="406">
        <v>0</v>
      </c>
      <c r="P1551" s="406">
        <v>0.2</v>
      </c>
      <c r="Q1551" s="463">
        <v>3</v>
      </c>
      <c r="R1551" s="464" t="s">
        <v>147</v>
      </c>
      <c r="S1551" s="464" t="s">
        <v>138</v>
      </c>
      <c r="T1551" s="464">
        <v>0</v>
      </c>
      <c r="U1551" s="464">
        <v>0.2</v>
      </c>
      <c r="V1551" s="464" t="s">
        <v>148</v>
      </c>
    </row>
    <row r="1552" spans="1:22" x14ac:dyDescent="0.2">
      <c r="A1552" s="406" t="s">
        <v>258</v>
      </c>
      <c r="B1552" s="406" t="s">
        <v>259</v>
      </c>
      <c r="C1552" s="406" t="s">
        <v>123</v>
      </c>
      <c r="D1552" s="406" t="s">
        <v>303</v>
      </c>
      <c r="E1552" s="406" t="s">
        <v>407</v>
      </c>
      <c r="F1552" s="406">
        <v>3</v>
      </c>
      <c r="G1552" s="406" t="s">
        <v>230</v>
      </c>
      <c r="H1552" s="406" t="s">
        <v>147</v>
      </c>
      <c r="I1552" s="406" t="s">
        <v>246</v>
      </c>
      <c r="J1552" s="406" t="s">
        <v>307</v>
      </c>
      <c r="K1552" s="406"/>
      <c r="L1552" s="406"/>
      <c r="M1552" s="406"/>
      <c r="N1552" s="406"/>
      <c r="O1552" s="406">
        <v>0</v>
      </c>
      <c r="P1552" s="406">
        <v>0</v>
      </c>
      <c r="Q1552" s="463">
        <v>3</v>
      </c>
      <c r="R1552" s="464" t="s">
        <v>147</v>
      </c>
      <c r="S1552" s="464" t="s">
        <v>139</v>
      </c>
      <c r="T1552" s="464">
        <v>0</v>
      </c>
      <c r="U1552" s="464">
        <v>0</v>
      </c>
      <c r="V1552" s="464" t="s">
        <v>148</v>
      </c>
    </row>
    <row r="1553" spans="1:22" x14ac:dyDescent="0.2">
      <c r="A1553" s="406" t="s">
        <v>258</v>
      </c>
      <c r="B1553" s="406" t="s">
        <v>259</v>
      </c>
      <c r="C1553" s="406" t="s">
        <v>123</v>
      </c>
      <c r="D1553" s="406" t="s">
        <v>304</v>
      </c>
      <c r="E1553" s="406" t="s">
        <v>407</v>
      </c>
      <c r="F1553" s="406">
        <v>3</v>
      </c>
      <c r="G1553" s="406" t="s">
        <v>230</v>
      </c>
      <c r="H1553" s="406" t="s">
        <v>147</v>
      </c>
      <c r="I1553" s="406" t="s">
        <v>246</v>
      </c>
      <c r="J1553" s="406" t="s">
        <v>314</v>
      </c>
      <c r="K1553" s="406"/>
      <c r="L1553" s="406"/>
      <c r="M1553" s="406"/>
      <c r="N1553" s="406"/>
      <c r="O1553" s="406">
        <v>0</v>
      </c>
      <c r="P1553" s="406">
        <v>0.2</v>
      </c>
      <c r="Q1553" s="463">
        <v>3</v>
      </c>
      <c r="R1553" s="464" t="s">
        <v>147</v>
      </c>
      <c r="S1553" s="464" t="s">
        <v>140</v>
      </c>
      <c r="T1553" s="464">
        <v>0</v>
      </c>
      <c r="U1553" s="464">
        <v>0.2</v>
      </c>
      <c r="V1553" s="464" t="s">
        <v>148</v>
      </c>
    </row>
    <row r="1554" spans="1:22" x14ac:dyDescent="0.2">
      <c r="A1554" s="406" t="s">
        <v>258</v>
      </c>
      <c r="B1554" s="406" t="s">
        <v>259</v>
      </c>
      <c r="C1554" s="406" t="s">
        <v>123</v>
      </c>
      <c r="D1554" s="406" t="s">
        <v>304</v>
      </c>
      <c r="E1554" s="406" t="s">
        <v>407</v>
      </c>
      <c r="F1554" s="406">
        <v>3</v>
      </c>
      <c r="G1554" s="406" t="s">
        <v>230</v>
      </c>
      <c r="H1554" s="406" t="s">
        <v>147</v>
      </c>
      <c r="I1554" s="406" t="s">
        <v>246</v>
      </c>
      <c r="J1554" s="406" t="s">
        <v>307</v>
      </c>
      <c r="K1554" s="406"/>
      <c r="L1554" s="406"/>
      <c r="M1554" s="406"/>
      <c r="N1554" s="406"/>
      <c r="O1554" s="406">
        <v>0</v>
      </c>
      <c r="P1554" s="406">
        <v>0</v>
      </c>
      <c r="Q1554" s="463">
        <v>3</v>
      </c>
      <c r="R1554" s="464" t="s">
        <v>147</v>
      </c>
      <c r="S1554" s="464" t="s">
        <v>141</v>
      </c>
      <c r="T1554" s="464">
        <v>0</v>
      </c>
      <c r="U1554" s="464">
        <v>0</v>
      </c>
      <c r="V1554" s="464" t="s">
        <v>148</v>
      </c>
    </row>
    <row r="1555" spans="1:22" x14ac:dyDescent="0.2">
      <c r="A1555" s="406" t="s">
        <v>258</v>
      </c>
      <c r="B1555" s="406" t="s">
        <v>259</v>
      </c>
      <c r="C1555" s="406" t="s">
        <v>123</v>
      </c>
      <c r="D1555" s="406" t="s">
        <v>73</v>
      </c>
      <c r="E1555" s="406" t="s">
        <v>407</v>
      </c>
      <c r="F1555" s="406">
        <v>4</v>
      </c>
      <c r="G1555" s="406" t="s">
        <v>230</v>
      </c>
      <c r="H1555" s="406" t="s">
        <v>149</v>
      </c>
      <c r="I1555" s="406" t="s">
        <v>246</v>
      </c>
      <c r="J1555" s="406" t="s">
        <v>314</v>
      </c>
      <c r="K1555" s="406"/>
      <c r="L1555" s="406"/>
      <c r="M1555" s="406"/>
      <c r="N1555" s="406"/>
      <c r="O1555" s="406">
        <v>0</v>
      </c>
      <c r="P1555" s="406">
        <v>0.45</v>
      </c>
      <c r="Q1555" s="463">
        <v>4</v>
      </c>
      <c r="R1555" s="464" t="s">
        <v>149</v>
      </c>
      <c r="S1555" s="464" t="s">
        <v>132</v>
      </c>
      <c r="T1555" s="464">
        <v>0</v>
      </c>
      <c r="U1555" s="464">
        <v>0.45</v>
      </c>
      <c r="V1555" s="464" t="s">
        <v>150</v>
      </c>
    </row>
    <row r="1556" spans="1:22" x14ac:dyDescent="0.2">
      <c r="A1556" s="406" t="s">
        <v>258</v>
      </c>
      <c r="B1556" s="406" t="s">
        <v>259</v>
      </c>
      <c r="C1556" s="406" t="s">
        <v>123</v>
      </c>
      <c r="D1556" s="406" t="s">
        <v>73</v>
      </c>
      <c r="E1556" s="406" t="s">
        <v>407</v>
      </c>
      <c r="F1556" s="406">
        <v>4</v>
      </c>
      <c r="G1556" s="406" t="s">
        <v>230</v>
      </c>
      <c r="H1556" s="406" t="s">
        <v>149</v>
      </c>
      <c r="I1556" s="406" t="s">
        <v>246</v>
      </c>
      <c r="J1556" s="406" t="s">
        <v>307</v>
      </c>
      <c r="K1556" s="406"/>
      <c r="L1556" s="406"/>
      <c r="M1556" s="406"/>
      <c r="N1556" s="406"/>
      <c r="O1556" s="406">
        <v>0</v>
      </c>
      <c r="P1556" s="406">
        <v>0</v>
      </c>
      <c r="Q1556" s="463">
        <v>4</v>
      </c>
      <c r="R1556" s="464" t="s">
        <v>149</v>
      </c>
      <c r="S1556" s="464" t="s">
        <v>133</v>
      </c>
      <c r="T1556" s="464">
        <v>0</v>
      </c>
      <c r="U1556" s="464">
        <v>0</v>
      </c>
      <c r="V1556" s="464" t="s">
        <v>150</v>
      </c>
    </row>
    <row r="1557" spans="1:22" x14ac:dyDescent="0.2">
      <c r="A1557" s="406" t="s">
        <v>258</v>
      </c>
      <c r="B1557" s="406" t="s">
        <v>259</v>
      </c>
      <c r="C1557" s="406" t="s">
        <v>123</v>
      </c>
      <c r="D1557" s="406" t="s">
        <v>301</v>
      </c>
      <c r="E1557" s="406" t="s">
        <v>407</v>
      </c>
      <c r="F1557" s="406">
        <v>4</v>
      </c>
      <c r="G1557" s="406" t="s">
        <v>230</v>
      </c>
      <c r="H1557" s="406" t="s">
        <v>149</v>
      </c>
      <c r="I1557" s="406" t="s">
        <v>246</v>
      </c>
      <c r="J1557" s="406" t="s">
        <v>314</v>
      </c>
      <c r="K1557" s="406"/>
      <c r="L1557" s="406"/>
      <c r="M1557" s="406"/>
      <c r="N1557" s="406"/>
      <c r="O1557" s="406">
        <v>0</v>
      </c>
      <c r="P1557" s="406">
        <v>0.25</v>
      </c>
      <c r="Q1557" s="463">
        <v>4</v>
      </c>
      <c r="R1557" s="464" t="s">
        <v>149</v>
      </c>
      <c r="S1557" s="464" t="s">
        <v>134</v>
      </c>
      <c r="T1557" s="464">
        <v>0</v>
      </c>
      <c r="U1557" s="464">
        <v>0.25</v>
      </c>
      <c r="V1557" s="464" t="s">
        <v>150</v>
      </c>
    </row>
    <row r="1558" spans="1:22" x14ac:dyDescent="0.2">
      <c r="A1558" s="406" t="s">
        <v>258</v>
      </c>
      <c r="B1558" s="406" t="s">
        <v>259</v>
      </c>
      <c r="C1558" s="406" t="s">
        <v>123</v>
      </c>
      <c r="D1558" s="406" t="s">
        <v>301</v>
      </c>
      <c r="E1558" s="406" t="s">
        <v>407</v>
      </c>
      <c r="F1558" s="406">
        <v>4</v>
      </c>
      <c r="G1558" s="406" t="s">
        <v>230</v>
      </c>
      <c r="H1558" s="406" t="s">
        <v>149</v>
      </c>
      <c r="I1558" s="406" t="s">
        <v>246</v>
      </c>
      <c r="J1558" s="406" t="s">
        <v>307</v>
      </c>
      <c r="K1558" s="406"/>
      <c r="L1558" s="406"/>
      <c r="M1558" s="406"/>
      <c r="N1558" s="406"/>
      <c r="O1558" s="406">
        <v>0</v>
      </c>
      <c r="P1558" s="406">
        <v>0</v>
      </c>
      <c r="Q1558" s="463">
        <v>4</v>
      </c>
      <c r="R1558" s="464" t="s">
        <v>149</v>
      </c>
      <c r="S1558" s="464" t="s">
        <v>135</v>
      </c>
      <c r="T1558" s="464">
        <v>0</v>
      </c>
      <c r="U1558" s="464">
        <v>0</v>
      </c>
      <c r="V1558" s="464" t="s">
        <v>150</v>
      </c>
    </row>
    <row r="1559" spans="1:22" x14ac:dyDescent="0.2">
      <c r="A1559" s="406" t="s">
        <v>258</v>
      </c>
      <c r="B1559" s="406" t="s">
        <v>259</v>
      </c>
      <c r="C1559" s="406" t="s">
        <v>123</v>
      </c>
      <c r="D1559" s="406" t="s">
        <v>302</v>
      </c>
      <c r="E1559" s="406" t="s">
        <v>407</v>
      </c>
      <c r="F1559" s="406">
        <v>4</v>
      </c>
      <c r="G1559" s="406" t="s">
        <v>230</v>
      </c>
      <c r="H1559" s="406" t="s">
        <v>149</v>
      </c>
      <c r="I1559" s="406" t="s">
        <v>246</v>
      </c>
      <c r="J1559" s="406" t="s">
        <v>314</v>
      </c>
      <c r="K1559" s="406"/>
      <c r="L1559" s="406"/>
      <c r="M1559" s="406"/>
      <c r="N1559" s="406"/>
      <c r="O1559" s="406">
        <v>0</v>
      </c>
      <c r="P1559" s="406">
        <v>0.25</v>
      </c>
      <c r="Q1559" s="463">
        <v>4</v>
      </c>
      <c r="R1559" s="464" t="s">
        <v>149</v>
      </c>
      <c r="S1559" s="464" t="s">
        <v>136</v>
      </c>
      <c r="T1559" s="464">
        <v>0</v>
      </c>
      <c r="U1559" s="464">
        <v>0.25</v>
      </c>
      <c r="V1559" s="464" t="s">
        <v>150</v>
      </c>
    </row>
    <row r="1560" spans="1:22" x14ac:dyDescent="0.2">
      <c r="A1560" s="406" t="s">
        <v>258</v>
      </c>
      <c r="B1560" s="406" t="s">
        <v>259</v>
      </c>
      <c r="C1560" s="406" t="s">
        <v>123</v>
      </c>
      <c r="D1560" s="406" t="s">
        <v>302</v>
      </c>
      <c r="E1560" s="406" t="s">
        <v>407</v>
      </c>
      <c r="F1560" s="406">
        <v>4</v>
      </c>
      <c r="G1560" s="406" t="s">
        <v>230</v>
      </c>
      <c r="H1560" s="406" t="s">
        <v>149</v>
      </c>
      <c r="I1560" s="406" t="s">
        <v>246</v>
      </c>
      <c r="J1560" s="406" t="s">
        <v>307</v>
      </c>
      <c r="K1560" s="406"/>
      <c r="L1560" s="406"/>
      <c r="M1560" s="406"/>
      <c r="N1560" s="406"/>
      <c r="O1560" s="406">
        <v>0</v>
      </c>
      <c r="P1560" s="406">
        <v>0</v>
      </c>
      <c r="Q1560" s="463">
        <v>4</v>
      </c>
      <c r="R1560" s="464" t="s">
        <v>149</v>
      </c>
      <c r="S1560" s="464" t="s">
        <v>137</v>
      </c>
      <c r="T1560" s="464">
        <v>0</v>
      </c>
      <c r="U1560" s="464">
        <v>0</v>
      </c>
      <c r="V1560" s="464" t="s">
        <v>150</v>
      </c>
    </row>
    <row r="1561" spans="1:22" x14ac:dyDescent="0.2">
      <c r="A1561" s="406" t="s">
        <v>258</v>
      </c>
      <c r="B1561" s="406" t="s">
        <v>259</v>
      </c>
      <c r="C1561" s="406" t="s">
        <v>123</v>
      </c>
      <c r="D1561" s="406" t="s">
        <v>303</v>
      </c>
      <c r="E1561" s="406" t="s">
        <v>407</v>
      </c>
      <c r="F1561" s="406">
        <v>4</v>
      </c>
      <c r="G1561" s="406" t="s">
        <v>230</v>
      </c>
      <c r="H1561" s="406" t="s">
        <v>149</v>
      </c>
      <c r="I1561" s="406" t="s">
        <v>246</v>
      </c>
      <c r="J1561" s="406" t="s">
        <v>314</v>
      </c>
      <c r="K1561" s="406"/>
      <c r="L1561" s="406"/>
      <c r="M1561" s="406"/>
      <c r="N1561" s="406"/>
      <c r="O1561" s="406">
        <v>0</v>
      </c>
      <c r="P1561" s="406">
        <v>0.25</v>
      </c>
      <c r="Q1561" s="463">
        <v>4</v>
      </c>
      <c r="R1561" s="464" t="s">
        <v>149</v>
      </c>
      <c r="S1561" s="464" t="s">
        <v>138</v>
      </c>
      <c r="T1561" s="464">
        <v>0</v>
      </c>
      <c r="U1561" s="464">
        <v>0.25</v>
      </c>
      <c r="V1561" s="464" t="s">
        <v>150</v>
      </c>
    </row>
    <row r="1562" spans="1:22" x14ac:dyDescent="0.2">
      <c r="A1562" s="406" t="s">
        <v>258</v>
      </c>
      <c r="B1562" s="406" t="s">
        <v>259</v>
      </c>
      <c r="C1562" s="406" t="s">
        <v>123</v>
      </c>
      <c r="D1562" s="406" t="s">
        <v>303</v>
      </c>
      <c r="E1562" s="406" t="s">
        <v>407</v>
      </c>
      <c r="F1562" s="406">
        <v>4</v>
      </c>
      <c r="G1562" s="406" t="s">
        <v>230</v>
      </c>
      <c r="H1562" s="406" t="s">
        <v>149</v>
      </c>
      <c r="I1562" s="406" t="s">
        <v>246</v>
      </c>
      <c r="J1562" s="406" t="s">
        <v>307</v>
      </c>
      <c r="K1562" s="406"/>
      <c r="L1562" s="406"/>
      <c r="M1562" s="406"/>
      <c r="N1562" s="406"/>
      <c r="O1562" s="406">
        <v>0</v>
      </c>
      <c r="P1562" s="406">
        <v>0</v>
      </c>
      <c r="Q1562" s="463">
        <v>4</v>
      </c>
      <c r="R1562" s="464" t="s">
        <v>149</v>
      </c>
      <c r="S1562" s="464" t="s">
        <v>139</v>
      </c>
      <c r="T1562" s="464">
        <v>0</v>
      </c>
      <c r="U1562" s="464">
        <v>0</v>
      </c>
      <c r="V1562" s="464" t="s">
        <v>150</v>
      </c>
    </row>
    <row r="1563" spans="1:22" x14ac:dyDescent="0.2">
      <c r="A1563" s="406" t="s">
        <v>258</v>
      </c>
      <c r="B1563" s="406" t="s">
        <v>259</v>
      </c>
      <c r="C1563" s="406" t="s">
        <v>123</v>
      </c>
      <c r="D1563" s="406" t="s">
        <v>304</v>
      </c>
      <c r="E1563" s="406" t="s">
        <v>407</v>
      </c>
      <c r="F1563" s="406">
        <v>4</v>
      </c>
      <c r="G1563" s="406" t="s">
        <v>230</v>
      </c>
      <c r="H1563" s="406" t="s">
        <v>149</v>
      </c>
      <c r="I1563" s="406" t="s">
        <v>246</v>
      </c>
      <c r="J1563" s="406" t="s">
        <v>314</v>
      </c>
      <c r="K1563" s="406"/>
      <c r="L1563" s="406"/>
      <c r="M1563" s="406"/>
      <c r="N1563" s="406"/>
      <c r="O1563" s="406">
        <v>0</v>
      </c>
      <c r="P1563" s="406">
        <v>0.25</v>
      </c>
      <c r="Q1563" s="463">
        <v>4</v>
      </c>
      <c r="R1563" s="464" t="s">
        <v>149</v>
      </c>
      <c r="S1563" s="464" t="s">
        <v>140</v>
      </c>
      <c r="T1563" s="464">
        <v>0</v>
      </c>
      <c r="U1563" s="464">
        <v>0.25</v>
      </c>
      <c r="V1563" s="464" t="s">
        <v>150</v>
      </c>
    </row>
    <row r="1564" spans="1:22" x14ac:dyDescent="0.2">
      <c r="A1564" s="406" t="s">
        <v>258</v>
      </c>
      <c r="B1564" s="406" t="s">
        <v>259</v>
      </c>
      <c r="C1564" s="406" t="s">
        <v>123</v>
      </c>
      <c r="D1564" s="406" t="s">
        <v>304</v>
      </c>
      <c r="E1564" s="406" t="s">
        <v>407</v>
      </c>
      <c r="F1564" s="406">
        <v>4</v>
      </c>
      <c r="G1564" s="406" t="s">
        <v>230</v>
      </c>
      <c r="H1564" s="406" t="s">
        <v>149</v>
      </c>
      <c r="I1564" s="406" t="s">
        <v>246</v>
      </c>
      <c r="J1564" s="406" t="s">
        <v>307</v>
      </c>
      <c r="K1564" s="406"/>
      <c r="L1564" s="406"/>
      <c r="M1564" s="406"/>
      <c r="N1564" s="406"/>
      <c r="O1564" s="406">
        <v>0</v>
      </c>
      <c r="P1564" s="406">
        <v>0</v>
      </c>
      <c r="Q1564" s="463">
        <v>4</v>
      </c>
      <c r="R1564" s="464" t="s">
        <v>149</v>
      </c>
      <c r="S1564" s="464" t="s">
        <v>141</v>
      </c>
      <c r="T1564" s="464">
        <v>0</v>
      </c>
      <c r="U1564" s="464">
        <v>0</v>
      </c>
      <c r="V1564" s="464" t="s">
        <v>150</v>
      </c>
    </row>
    <row r="1565" spans="1:22" x14ac:dyDescent="0.2">
      <c r="A1565" s="406" t="s">
        <v>258</v>
      </c>
      <c r="B1565" s="406" t="s">
        <v>259</v>
      </c>
      <c r="C1565" s="406" t="s">
        <v>123</v>
      </c>
      <c r="D1565" s="406" t="s">
        <v>73</v>
      </c>
      <c r="E1565" s="406" t="s">
        <v>407</v>
      </c>
      <c r="F1565" s="406">
        <v>5</v>
      </c>
      <c r="G1565" s="406" t="s">
        <v>230</v>
      </c>
      <c r="H1565" s="406" t="s">
        <v>151</v>
      </c>
      <c r="I1565" s="406" t="s">
        <v>246</v>
      </c>
      <c r="J1565" s="406" t="s">
        <v>314</v>
      </c>
      <c r="K1565" s="406"/>
      <c r="L1565" s="406"/>
      <c r="M1565" s="406"/>
      <c r="N1565" s="406"/>
      <c r="O1565" s="406">
        <v>0</v>
      </c>
      <c r="P1565" s="406">
        <v>0.2</v>
      </c>
      <c r="Q1565" s="463">
        <v>5</v>
      </c>
      <c r="R1565" s="464" t="s">
        <v>151</v>
      </c>
      <c r="S1565" s="464" t="s">
        <v>132</v>
      </c>
      <c r="T1565" s="464">
        <v>0</v>
      </c>
      <c r="U1565" s="464">
        <v>0.2</v>
      </c>
      <c r="V1565" s="464" t="s">
        <v>152</v>
      </c>
    </row>
    <row r="1566" spans="1:22" x14ac:dyDescent="0.2">
      <c r="A1566" s="406" t="s">
        <v>258</v>
      </c>
      <c r="B1566" s="406" t="s">
        <v>259</v>
      </c>
      <c r="C1566" s="406" t="s">
        <v>123</v>
      </c>
      <c r="D1566" s="406" t="s">
        <v>73</v>
      </c>
      <c r="E1566" s="406" t="s">
        <v>407</v>
      </c>
      <c r="F1566" s="406">
        <v>5</v>
      </c>
      <c r="G1566" s="406" t="s">
        <v>230</v>
      </c>
      <c r="H1566" s="406" t="s">
        <v>151</v>
      </c>
      <c r="I1566" s="406" t="s">
        <v>246</v>
      </c>
      <c r="J1566" s="406" t="s">
        <v>307</v>
      </c>
      <c r="K1566" s="406"/>
      <c r="L1566" s="406"/>
      <c r="M1566" s="406"/>
      <c r="N1566" s="406"/>
      <c r="O1566" s="406">
        <v>0</v>
      </c>
      <c r="P1566" s="406">
        <v>0</v>
      </c>
      <c r="Q1566" s="463">
        <v>5</v>
      </c>
      <c r="R1566" s="464" t="s">
        <v>151</v>
      </c>
      <c r="S1566" s="464" t="s">
        <v>133</v>
      </c>
      <c r="T1566" s="464">
        <v>0</v>
      </c>
      <c r="U1566" s="464">
        <v>0</v>
      </c>
      <c r="V1566" s="464" t="s">
        <v>152</v>
      </c>
    </row>
    <row r="1567" spans="1:22" x14ac:dyDescent="0.2">
      <c r="A1567" s="406" t="s">
        <v>258</v>
      </c>
      <c r="B1567" s="406" t="s">
        <v>259</v>
      </c>
      <c r="C1567" s="406" t="s">
        <v>123</v>
      </c>
      <c r="D1567" s="406" t="s">
        <v>301</v>
      </c>
      <c r="E1567" s="406" t="s">
        <v>407</v>
      </c>
      <c r="F1567" s="406">
        <v>5</v>
      </c>
      <c r="G1567" s="406" t="s">
        <v>230</v>
      </c>
      <c r="H1567" s="406" t="s">
        <v>151</v>
      </c>
      <c r="I1567" s="406" t="s">
        <v>246</v>
      </c>
      <c r="J1567" s="406" t="s">
        <v>314</v>
      </c>
      <c r="K1567" s="406"/>
      <c r="L1567" s="406"/>
      <c r="M1567" s="406"/>
      <c r="N1567" s="406"/>
      <c r="O1567" s="406">
        <v>0</v>
      </c>
      <c r="P1567" s="406">
        <v>0</v>
      </c>
      <c r="Q1567" s="463">
        <v>5</v>
      </c>
      <c r="R1567" s="464" t="s">
        <v>151</v>
      </c>
      <c r="S1567" s="464" t="s">
        <v>134</v>
      </c>
      <c r="T1567" s="464">
        <v>0</v>
      </c>
      <c r="U1567" s="464">
        <v>0</v>
      </c>
      <c r="V1567" s="464" t="s">
        <v>152</v>
      </c>
    </row>
    <row r="1568" spans="1:22" x14ac:dyDescent="0.2">
      <c r="A1568" s="406" t="s">
        <v>258</v>
      </c>
      <c r="B1568" s="406" t="s">
        <v>259</v>
      </c>
      <c r="C1568" s="406" t="s">
        <v>123</v>
      </c>
      <c r="D1568" s="406" t="s">
        <v>301</v>
      </c>
      <c r="E1568" s="406" t="s">
        <v>407</v>
      </c>
      <c r="F1568" s="406">
        <v>5</v>
      </c>
      <c r="G1568" s="406" t="s">
        <v>230</v>
      </c>
      <c r="H1568" s="406" t="s">
        <v>151</v>
      </c>
      <c r="I1568" s="406" t="s">
        <v>246</v>
      </c>
      <c r="J1568" s="406" t="s">
        <v>307</v>
      </c>
      <c r="K1568" s="406"/>
      <c r="L1568" s="406"/>
      <c r="M1568" s="406"/>
      <c r="N1568" s="406"/>
      <c r="O1568" s="406">
        <v>0</v>
      </c>
      <c r="P1568" s="406">
        <v>0</v>
      </c>
      <c r="Q1568" s="463">
        <v>5</v>
      </c>
      <c r="R1568" s="464" t="s">
        <v>151</v>
      </c>
      <c r="S1568" s="464" t="s">
        <v>135</v>
      </c>
      <c r="T1568" s="464">
        <v>0</v>
      </c>
      <c r="U1568" s="464">
        <v>0</v>
      </c>
      <c r="V1568" s="464" t="s">
        <v>152</v>
      </c>
    </row>
    <row r="1569" spans="1:22" x14ac:dyDescent="0.2">
      <c r="A1569" s="406" t="s">
        <v>258</v>
      </c>
      <c r="B1569" s="406" t="s">
        <v>259</v>
      </c>
      <c r="C1569" s="406" t="s">
        <v>123</v>
      </c>
      <c r="D1569" s="406" t="s">
        <v>302</v>
      </c>
      <c r="E1569" s="406" t="s">
        <v>407</v>
      </c>
      <c r="F1569" s="406">
        <v>5</v>
      </c>
      <c r="G1569" s="406" t="s">
        <v>230</v>
      </c>
      <c r="H1569" s="406" t="s">
        <v>151</v>
      </c>
      <c r="I1569" s="406" t="s">
        <v>246</v>
      </c>
      <c r="J1569" s="406" t="s">
        <v>314</v>
      </c>
      <c r="K1569" s="406"/>
      <c r="L1569" s="406"/>
      <c r="M1569" s="406"/>
      <c r="N1569" s="406"/>
      <c r="O1569" s="406">
        <v>0</v>
      </c>
      <c r="P1569" s="406">
        <v>0</v>
      </c>
      <c r="Q1569" s="463">
        <v>5</v>
      </c>
      <c r="R1569" s="464" t="s">
        <v>151</v>
      </c>
      <c r="S1569" s="464" t="s">
        <v>136</v>
      </c>
      <c r="T1569" s="464">
        <v>0</v>
      </c>
      <c r="U1569" s="464">
        <v>0</v>
      </c>
      <c r="V1569" s="464" t="s">
        <v>152</v>
      </c>
    </row>
    <row r="1570" spans="1:22" x14ac:dyDescent="0.2">
      <c r="A1570" s="406" t="s">
        <v>258</v>
      </c>
      <c r="B1570" s="406" t="s">
        <v>259</v>
      </c>
      <c r="C1570" s="406" t="s">
        <v>123</v>
      </c>
      <c r="D1570" s="406" t="s">
        <v>302</v>
      </c>
      <c r="E1570" s="406" t="s">
        <v>407</v>
      </c>
      <c r="F1570" s="406">
        <v>5</v>
      </c>
      <c r="G1570" s="406" t="s">
        <v>230</v>
      </c>
      <c r="H1570" s="406" t="s">
        <v>151</v>
      </c>
      <c r="I1570" s="406" t="s">
        <v>246</v>
      </c>
      <c r="J1570" s="406" t="s">
        <v>307</v>
      </c>
      <c r="K1570" s="406"/>
      <c r="L1570" s="406"/>
      <c r="M1570" s="406"/>
      <c r="N1570" s="406"/>
      <c r="O1570" s="406">
        <v>0</v>
      </c>
      <c r="P1570" s="406">
        <v>0</v>
      </c>
      <c r="Q1570" s="463">
        <v>5</v>
      </c>
      <c r="R1570" s="464" t="s">
        <v>151</v>
      </c>
      <c r="S1570" s="464" t="s">
        <v>137</v>
      </c>
      <c r="T1570" s="464">
        <v>0</v>
      </c>
      <c r="U1570" s="464">
        <v>0</v>
      </c>
      <c r="V1570" s="464" t="s">
        <v>152</v>
      </c>
    </row>
    <row r="1571" spans="1:22" x14ac:dyDescent="0.2">
      <c r="A1571" s="406" t="s">
        <v>258</v>
      </c>
      <c r="B1571" s="406" t="s">
        <v>259</v>
      </c>
      <c r="C1571" s="406" t="s">
        <v>123</v>
      </c>
      <c r="D1571" s="406" t="s">
        <v>303</v>
      </c>
      <c r="E1571" s="406" t="s">
        <v>407</v>
      </c>
      <c r="F1571" s="406">
        <v>5</v>
      </c>
      <c r="G1571" s="406" t="s">
        <v>230</v>
      </c>
      <c r="H1571" s="406" t="s">
        <v>151</v>
      </c>
      <c r="I1571" s="406" t="s">
        <v>246</v>
      </c>
      <c r="J1571" s="406" t="s">
        <v>314</v>
      </c>
      <c r="K1571" s="406"/>
      <c r="L1571" s="406"/>
      <c r="M1571" s="406"/>
      <c r="N1571" s="406"/>
      <c r="O1571" s="406">
        <v>0</v>
      </c>
      <c r="P1571" s="406">
        <v>0</v>
      </c>
      <c r="Q1571" s="463">
        <v>5</v>
      </c>
      <c r="R1571" s="464" t="s">
        <v>151</v>
      </c>
      <c r="S1571" s="464" t="s">
        <v>138</v>
      </c>
      <c r="T1571" s="464">
        <v>0</v>
      </c>
      <c r="U1571" s="464">
        <v>0</v>
      </c>
      <c r="V1571" s="464" t="s">
        <v>152</v>
      </c>
    </row>
    <row r="1572" spans="1:22" x14ac:dyDescent="0.2">
      <c r="A1572" s="406" t="s">
        <v>258</v>
      </c>
      <c r="B1572" s="406" t="s">
        <v>259</v>
      </c>
      <c r="C1572" s="406" t="s">
        <v>123</v>
      </c>
      <c r="D1572" s="406" t="s">
        <v>303</v>
      </c>
      <c r="E1572" s="406" t="s">
        <v>407</v>
      </c>
      <c r="F1572" s="406">
        <v>5</v>
      </c>
      <c r="G1572" s="406" t="s">
        <v>230</v>
      </c>
      <c r="H1572" s="406" t="s">
        <v>151</v>
      </c>
      <c r="I1572" s="406" t="s">
        <v>246</v>
      </c>
      <c r="J1572" s="406" t="s">
        <v>307</v>
      </c>
      <c r="K1572" s="406"/>
      <c r="L1572" s="406"/>
      <c r="M1572" s="406"/>
      <c r="N1572" s="406"/>
      <c r="O1572" s="406">
        <v>0</v>
      </c>
      <c r="P1572" s="406">
        <v>0</v>
      </c>
      <c r="Q1572" s="463">
        <v>5</v>
      </c>
      <c r="R1572" s="464" t="s">
        <v>151</v>
      </c>
      <c r="S1572" s="464" t="s">
        <v>139</v>
      </c>
      <c r="T1572" s="464">
        <v>0</v>
      </c>
      <c r="U1572" s="464">
        <v>0</v>
      </c>
      <c r="V1572" s="464" t="s">
        <v>152</v>
      </c>
    </row>
    <row r="1573" spans="1:22" x14ac:dyDescent="0.2">
      <c r="A1573" s="406" t="s">
        <v>258</v>
      </c>
      <c r="B1573" s="406" t="s">
        <v>259</v>
      </c>
      <c r="C1573" s="406" t="s">
        <v>123</v>
      </c>
      <c r="D1573" s="406" t="s">
        <v>304</v>
      </c>
      <c r="E1573" s="406" t="s">
        <v>407</v>
      </c>
      <c r="F1573" s="406">
        <v>5</v>
      </c>
      <c r="G1573" s="406" t="s">
        <v>230</v>
      </c>
      <c r="H1573" s="406" t="s">
        <v>151</v>
      </c>
      <c r="I1573" s="406" t="s">
        <v>246</v>
      </c>
      <c r="J1573" s="406" t="s">
        <v>314</v>
      </c>
      <c r="K1573" s="406"/>
      <c r="L1573" s="406"/>
      <c r="M1573" s="406"/>
      <c r="N1573" s="406"/>
      <c r="O1573" s="406">
        <v>0</v>
      </c>
      <c r="P1573" s="406">
        <v>0</v>
      </c>
      <c r="Q1573" s="463">
        <v>5</v>
      </c>
      <c r="R1573" s="464" t="s">
        <v>151</v>
      </c>
      <c r="S1573" s="464" t="s">
        <v>140</v>
      </c>
      <c r="T1573" s="464">
        <v>0</v>
      </c>
      <c r="U1573" s="464">
        <v>0</v>
      </c>
      <c r="V1573" s="464" t="s">
        <v>152</v>
      </c>
    </row>
    <row r="1574" spans="1:22" x14ac:dyDescent="0.2">
      <c r="A1574" s="406" t="s">
        <v>258</v>
      </c>
      <c r="B1574" s="406" t="s">
        <v>259</v>
      </c>
      <c r="C1574" s="406" t="s">
        <v>123</v>
      </c>
      <c r="D1574" s="406" t="s">
        <v>304</v>
      </c>
      <c r="E1574" s="406" t="s">
        <v>407</v>
      </c>
      <c r="F1574" s="406">
        <v>5</v>
      </c>
      <c r="G1574" s="406" t="s">
        <v>230</v>
      </c>
      <c r="H1574" s="406" t="s">
        <v>151</v>
      </c>
      <c r="I1574" s="406" t="s">
        <v>246</v>
      </c>
      <c r="J1574" s="406" t="s">
        <v>307</v>
      </c>
      <c r="K1574" s="406"/>
      <c r="L1574" s="406"/>
      <c r="M1574" s="406"/>
      <c r="N1574" s="406"/>
      <c r="O1574" s="406">
        <v>0</v>
      </c>
      <c r="P1574" s="406">
        <v>0</v>
      </c>
      <c r="Q1574" s="463">
        <v>5</v>
      </c>
      <c r="R1574" s="464" t="s">
        <v>151</v>
      </c>
      <c r="S1574" s="464" t="s">
        <v>141</v>
      </c>
      <c r="T1574" s="464">
        <v>0</v>
      </c>
      <c r="U1574" s="464">
        <v>0</v>
      </c>
      <c r="V1574" s="464" t="s">
        <v>152</v>
      </c>
    </row>
    <row r="1575" spans="1:22" x14ac:dyDescent="0.2">
      <c r="A1575" s="406" t="s">
        <v>258</v>
      </c>
      <c r="B1575" s="406" t="s">
        <v>259</v>
      </c>
      <c r="C1575" s="406" t="s">
        <v>123</v>
      </c>
      <c r="D1575" s="406" t="s">
        <v>73</v>
      </c>
      <c r="E1575" s="406" t="s">
        <v>407</v>
      </c>
      <c r="F1575" s="406">
        <v>6</v>
      </c>
      <c r="G1575" s="406" t="s">
        <v>230</v>
      </c>
      <c r="H1575" s="406" t="s">
        <v>153</v>
      </c>
      <c r="I1575" s="406" t="s">
        <v>246</v>
      </c>
      <c r="J1575" s="406" t="s">
        <v>314</v>
      </c>
      <c r="K1575" s="406"/>
      <c r="L1575" s="406"/>
      <c r="M1575" s="406"/>
      <c r="N1575" s="406"/>
      <c r="O1575" s="406">
        <v>0</v>
      </c>
      <c r="P1575" s="406">
        <v>0.4</v>
      </c>
      <c r="Q1575" s="463">
        <v>6</v>
      </c>
      <c r="R1575" s="464" t="s">
        <v>153</v>
      </c>
      <c r="S1575" s="464" t="s">
        <v>132</v>
      </c>
      <c r="T1575" s="464">
        <v>0</v>
      </c>
      <c r="U1575" s="464">
        <v>0.4</v>
      </c>
      <c r="V1575" s="464" t="s">
        <v>154</v>
      </c>
    </row>
    <row r="1576" spans="1:22" x14ac:dyDescent="0.2">
      <c r="A1576" s="406" t="s">
        <v>258</v>
      </c>
      <c r="B1576" s="406" t="s">
        <v>259</v>
      </c>
      <c r="C1576" s="406" t="s">
        <v>123</v>
      </c>
      <c r="D1576" s="406" t="s">
        <v>73</v>
      </c>
      <c r="E1576" s="406" t="s">
        <v>407</v>
      </c>
      <c r="F1576" s="406">
        <v>6</v>
      </c>
      <c r="G1576" s="406" t="s">
        <v>230</v>
      </c>
      <c r="H1576" s="406" t="s">
        <v>153</v>
      </c>
      <c r="I1576" s="406" t="s">
        <v>246</v>
      </c>
      <c r="J1576" s="406" t="s">
        <v>307</v>
      </c>
      <c r="K1576" s="406"/>
      <c r="L1576" s="406"/>
      <c r="M1576" s="406"/>
      <c r="N1576" s="406"/>
      <c r="O1576" s="406">
        <v>0</v>
      </c>
      <c r="P1576" s="406">
        <v>0</v>
      </c>
      <c r="Q1576" s="463">
        <v>6</v>
      </c>
      <c r="R1576" s="464" t="s">
        <v>153</v>
      </c>
      <c r="S1576" s="464" t="s">
        <v>133</v>
      </c>
      <c r="T1576" s="464">
        <v>0</v>
      </c>
      <c r="U1576" s="464">
        <v>0</v>
      </c>
      <c r="V1576" s="464" t="s">
        <v>154</v>
      </c>
    </row>
    <row r="1577" spans="1:22" x14ac:dyDescent="0.2">
      <c r="A1577" s="406" t="s">
        <v>258</v>
      </c>
      <c r="B1577" s="406" t="s">
        <v>259</v>
      </c>
      <c r="C1577" s="406" t="s">
        <v>123</v>
      </c>
      <c r="D1577" s="406" t="s">
        <v>301</v>
      </c>
      <c r="E1577" s="406" t="s">
        <v>407</v>
      </c>
      <c r="F1577" s="406">
        <v>6</v>
      </c>
      <c r="G1577" s="406" t="s">
        <v>230</v>
      </c>
      <c r="H1577" s="406" t="s">
        <v>153</v>
      </c>
      <c r="I1577" s="406" t="s">
        <v>246</v>
      </c>
      <c r="J1577" s="406" t="s">
        <v>314</v>
      </c>
      <c r="K1577" s="406"/>
      <c r="L1577" s="406"/>
      <c r="M1577" s="406"/>
      <c r="N1577" s="406"/>
      <c r="O1577" s="406">
        <v>0</v>
      </c>
      <c r="P1577" s="406">
        <v>0</v>
      </c>
      <c r="Q1577" s="463">
        <v>6</v>
      </c>
      <c r="R1577" s="464" t="s">
        <v>153</v>
      </c>
      <c r="S1577" s="464" t="s">
        <v>134</v>
      </c>
      <c r="T1577" s="464">
        <v>0</v>
      </c>
      <c r="U1577" s="464">
        <v>0</v>
      </c>
      <c r="V1577" s="464" t="s">
        <v>154</v>
      </c>
    </row>
    <row r="1578" spans="1:22" x14ac:dyDescent="0.2">
      <c r="A1578" s="406" t="s">
        <v>258</v>
      </c>
      <c r="B1578" s="406" t="s">
        <v>259</v>
      </c>
      <c r="C1578" s="406" t="s">
        <v>123</v>
      </c>
      <c r="D1578" s="406" t="s">
        <v>301</v>
      </c>
      <c r="E1578" s="406" t="s">
        <v>407</v>
      </c>
      <c r="F1578" s="406">
        <v>6</v>
      </c>
      <c r="G1578" s="406" t="s">
        <v>230</v>
      </c>
      <c r="H1578" s="406" t="s">
        <v>153</v>
      </c>
      <c r="I1578" s="406" t="s">
        <v>246</v>
      </c>
      <c r="J1578" s="406" t="s">
        <v>307</v>
      </c>
      <c r="K1578" s="406"/>
      <c r="L1578" s="406"/>
      <c r="M1578" s="406"/>
      <c r="N1578" s="406"/>
      <c r="O1578" s="406">
        <v>0</v>
      </c>
      <c r="P1578" s="406">
        <v>0</v>
      </c>
      <c r="Q1578" s="463">
        <v>6</v>
      </c>
      <c r="R1578" s="464" t="s">
        <v>153</v>
      </c>
      <c r="S1578" s="464" t="s">
        <v>135</v>
      </c>
      <c r="T1578" s="464">
        <v>0</v>
      </c>
      <c r="U1578" s="464">
        <v>0</v>
      </c>
      <c r="V1578" s="464" t="s">
        <v>154</v>
      </c>
    </row>
    <row r="1579" spans="1:22" x14ac:dyDescent="0.2">
      <c r="A1579" s="406" t="s">
        <v>258</v>
      </c>
      <c r="B1579" s="406" t="s">
        <v>259</v>
      </c>
      <c r="C1579" s="406" t="s">
        <v>123</v>
      </c>
      <c r="D1579" s="406" t="s">
        <v>302</v>
      </c>
      <c r="E1579" s="406" t="s">
        <v>407</v>
      </c>
      <c r="F1579" s="406">
        <v>6</v>
      </c>
      <c r="G1579" s="406" t="s">
        <v>230</v>
      </c>
      <c r="H1579" s="406" t="s">
        <v>153</v>
      </c>
      <c r="I1579" s="406" t="s">
        <v>246</v>
      </c>
      <c r="J1579" s="406" t="s">
        <v>314</v>
      </c>
      <c r="K1579" s="406"/>
      <c r="L1579" s="406"/>
      <c r="M1579" s="406"/>
      <c r="N1579" s="406"/>
      <c r="O1579" s="406">
        <v>0</v>
      </c>
      <c r="P1579" s="406">
        <v>0</v>
      </c>
      <c r="Q1579" s="463">
        <v>6</v>
      </c>
      <c r="R1579" s="464" t="s">
        <v>153</v>
      </c>
      <c r="S1579" s="464" t="s">
        <v>136</v>
      </c>
      <c r="T1579" s="464">
        <v>0</v>
      </c>
      <c r="U1579" s="464">
        <v>0</v>
      </c>
      <c r="V1579" s="464" t="s">
        <v>154</v>
      </c>
    </row>
    <row r="1580" spans="1:22" x14ac:dyDescent="0.2">
      <c r="A1580" s="406" t="s">
        <v>258</v>
      </c>
      <c r="B1580" s="406" t="s">
        <v>259</v>
      </c>
      <c r="C1580" s="406" t="s">
        <v>123</v>
      </c>
      <c r="D1580" s="406" t="s">
        <v>302</v>
      </c>
      <c r="E1580" s="406" t="s">
        <v>407</v>
      </c>
      <c r="F1580" s="406">
        <v>6</v>
      </c>
      <c r="G1580" s="406" t="s">
        <v>230</v>
      </c>
      <c r="H1580" s="406" t="s">
        <v>153</v>
      </c>
      <c r="I1580" s="406" t="s">
        <v>246</v>
      </c>
      <c r="J1580" s="406" t="s">
        <v>307</v>
      </c>
      <c r="K1580" s="406"/>
      <c r="L1580" s="406"/>
      <c r="M1580" s="406"/>
      <c r="N1580" s="406"/>
      <c r="O1580" s="406">
        <v>0</v>
      </c>
      <c r="P1580" s="406">
        <v>0</v>
      </c>
      <c r="Q1580" s="463">
        <v>6</v>
      </c>
      <c r="R1580" s="464" t="s">
        <v>153</v>
      </c>
      <c r="S1580" s="464" t="s">
        <v>137</v>
      </c>
      <c r="T1580" s="464">
        <v>0</v>
      </c>
      <c r="U1580" s="464">
        <v>0</v>
      </c>
      <c r="V1580" s="464" t="s">
        <v>154</v>
      </c>
    </row>
    <row r="1581" spans="1:22" x14ac:dyDescent="0.2">
      <c r="A1581" s="406" t="s">
        <v>258</v>
      </c>
      <c r="B1581" s="406" t="s">
        <v>259</v>
      </c>
      <c r="C1581" s="406" t="s">
        <v>123</v>
      </c>
      <c r="D1581" s="406" t="s">
        <v>303</v>
      </c>
      <c r="E1581" s="406" t="s">
        <v>407</v>
      </c>
      <c r="F1581" s="406">
        <v>6</v>
      </c>
      <c r="G1581" s="406" t="s">
        <v>230</v>
      </c>
      <c r="H1581" s="406" t="s">
        <v>153</v>
      </c>
      <c r="I1581" s="406" t="s">
        <v>246</v>
      </c>
      <c r="J1581" s="406" t="s">
        <v>314</v>
      </c>
      <c r="K1581" s="406"/>
      <c r="L1581" s="406"/>
      <c r="M1581" s="406"/>
      <c r="N1581" s="406"/>
      <c r="O1581" s="406">
        <v>0</v>
      </c>
      <c r="P1581" s="406">
        <v>0</v>
      </c>
      <c r="Q1581" s="463">
        <v>6</v>
      </c>
      <c r="R1581" s="464" t="s">
        <v>153</v>
      </c>
      <c r="S1581" s="464" t="s">
        <v>138</v>
      </c>
      <c r="T1581" s="464">
        <v>0</v>
      </c>
      <c r="U1581" s="464">
        <v>0</v>
      </c>
      <c r="V1581" s="464" t="s">
        <v>154</v>
      </c>
    </row>
    <row r="1582" spans="1:22" x14ac:dyDescent="0.2">
      <c r="A1582" s="406" t="s">
        <v>258</v>
      </c>
      <c r="B1582" s="406" t="s">
        <v>259</v>
      </c>
      <c r="C1582" s="406" t="s">
        <v>123</v>
      </c>
      <c r="D1582" s="406" t="s">
        <v>303</v>
      </c>
      <c r="E1582" s="406" t="s">
        <v>407</v>
      </c>
      <c r="F1582" s="406">
        <v>6</v>
      </c>
      <c r="G1582" s="406" t="s">
        <v>230</v>
      </c>
      <c r="H1582" s="406" t="s">
        <v>153</v>
      </c>
      <c r="I1582" s="406" t="s">
        <v>246</v>
      </c>
      <c r="J1582" s="406" t="s">
        <v>307</v>
      </c>
      <c r="K1582" s="406"/>
      <c r="L1582" s="406"/>
      <c r="M1582" s="406"/>
      <c r="N1582" s="406"/>
      <c r="O1582" s="406">
        <v>0</v>
      </c>
      <c r="P1582" s="406">
        <v>0</v>
      </c>
      <c r="Q1582" s="463">
        <v>6</v>
      </c>
      <c r="R1582" s="464" t="s">
        <v>153</v>
      </c>
      <c r="S1582" s="464" t="s">
        <v>139</v>
      </c>
      <c r="T1582" s="464">
        <v>0</v>
      </c>
      <c r="U1582" s="464">
        <v>0</v>
      </c>
      <c r="V1582" s="464" t="s">
        <v>154</v>
      </c>
    </row>
    <row r="1583" spans="1:22" x14ac:dyDescent="0.2">
      <c r="A1583" s="406" t="s">
        <v>258</v>
      </c>
      <c r="B1583" s="406" t="s">
        <v>259</v>
      </c>
      <c r="C1583" s="406" t="s">
        <v>123</v>
      </c>
      <c r="D1583" s="406" t="s">
        <v>304</v>
      </c>
      <c r="E1583" s="406" t="s">
        <v>407</v>
      </c>
      <c r="F1583" s="406">
        <v>6</v>
      </c>
      <c r="G1583" s="406" t="s">
        <v>230</v>
      </c>
      <c r="H1583" s="406" t="s">
        <v>153</v>
      </c>
      <c r="I1583" s="406" t="s">
        <v>246</v>
      </c>
      <c r="J1583" s="406" t="s">
        <v>314</v>
      </c>
      <c r="K1583" s="406"/>
      <c r="L1583" s="406"/>
      <c r="M1583" s="406"/>
      <c r="N1583" s="406"/>
      <c r="O1583" s="406">
        <v>0</v>
      </c>
      <c r="P1583" s="406">
        <v>0</v>
      </c>
      <c r="Q1583" s="463">
        <v>6</v>
      </c>
      <c r="R1583" s="464" t="s">
        <v>153</v>
      </c>
      <c r="S1583" s="464" t="s">
        <v>140</v>
      </c>
      <c r="T1583" s="464">
        <v>0</v>
      </c>
      <c r="U1583" s="464">
        <v>0</v>
      </c>
      <c r="V1583" s="464" t="s">
        <v>154</v>
      </c>
    </row>
    <row r="1584" spans="1:22" x14ac:dyDescent="0.2">
      <c r="A1584" s="406" t="s">
        <v>258</v>
      </c>
      <c r="B1584" s="406" t="s">
        <v>259</v>
      </c>
      <c r="C1584" s="406" t="s">
        <v>123</v>
      </c>
      <c r="D1584" s="406" t="s">
        <v>304</v>
      </c>
      <c r="E1584" s="406" t="s">
        <v>407</v>
      </c>
      <c r="F1584" s="406">
        <v>6</v>
      </c>
      <c r="G1584" s="406" t="s">
        <v>230</v>
      </c>
      <c r="H1584" s="406" t="s">
        <v>153</v>
      </c>
      <c r="I1584" s="406" t="s">
        <v>246</v>
      </c>
      <c r="J1584" s="406" t="s">
        <v>307</v>
      </c>
      <c r="K1584" s="406"/>
      <c r="L1584" s="406"/>
      <c r="M1584" s="406"/>
      <c r="N1584" s="406"/>
      <c r="O1584" s="406">
        <v>0</v>
      </c>
      <c r="P1584" s="406">
        <v>0</v>
      </c>
      <c r="Q1584" s="463">
        <v>6</v>
      </c>
      <c r="R1584" s="464" t="s">
        <v>153</v>
      </c>
      <c r="S1584" s="464" t="s">
        <v>141</v>
      </c>
      <c r="T1584" s="464">
        <v>0</v>
      </c>
      <c r="U1584" s="464">
        <v>0</v>
      </c>
      <c r="V1584" s="464" t="s">
        <v>154</v>
      </c>
    </row>
    <row r="1585" spans="1:22" x14ac:dyDescent="0.2">
      <c r="A1585" s="406" t="s">
        <v>258</v>
      </c>
      <c r="B1585" s="406" t="s">
        <v>259</v>
      </c>
      <c r="C1585" s="406" t="s">
        <v>123</v>
      </c>
      <c r="D1585" s="406" t="s">
        <v>73</v>
      </c>
      <c r="E1585" s="406" t="s">
        <v>407</v>
      </c>
      <c r="F1585" s="406">
        <v>7</v>
      </c>
      <c r="G1585" s="406" t="s">
        <v>230</v>
      </c>
      <c r="H1585" s="406" t="s">
        <v>84</v>
      </c>
      <c r="I1585" s="406" t="s">
        <v>246</v>
      </c>
      <c r="J1585" s="406" t="s">
        <v>314</v>
      </c>
      <c r="K1585" s="406"/>
      <c r="L1585" s="406"/>
      <c r="M1585" s="406"/>
      <c r="N1585" s="406"/>
      <c r="O1585" s="406">
        <v>0</v>
      </c>
      <c r="P1585" s="406">
        <v>0.25</v>
      </c>
      <c r="Q1585" s="463">
        <v>7</v>
      </c>
      <c r="R1585" s="464" t="s">
        <v>84</v>
      </c>
      <c r="S1585" s="464" t="s">
        <v>132</v>
      </c>
      <c r="T1585" s="464">
        <v>0</v>
      </c>
      <c r="U1585" s="464">
        <v>0.25</v>
      </c>
      <c r="V1585" s="464" t="s">
        <v>155</v>
      </c>
    </row>
    <row r="1586" spans="1:22" x14ac:dyDescent="0.2">
      <c r="A1586" s="406" t="s">
        <v>258</v>
      </c>
      <c r="B1586" s="406" t="s">
        <v>259</v>
      </c>
      <c r="C1586" s="406" t="s">
        <v>123</v>
      </c>
      <c r="D1586" s="406" t="s">
        <v>73</v>
      </c>
      <c r="E1586" s="406" t="s">
        <v>407</v>
      </c>
      <c r="F1586" s="406">
        <v>7</v>
      </c>
      <c r="G1586" s="406" t="s">
        <v>230</v>
      </c>
      <c r="H1586" s="406" t="s">
        <v>84</v>
      </c>
      <c r="I1586" s="406" t="s">
        <v>246</v>
      </c>
      <c r="J1586" s="406" t="s">
        <v>307</v>
      </c>
      <c r="K1586" s="406"/>
      <c r="L1586" s="406"/>
      <c r="M1586" s="406"/>
      <c r="N1586" s="406"/>
      <c r="O1586" s="406">
        <v>0</v>
      </c>
      <c r="P1586" s="406">
        <v>0</v>
      </c>
      <c r="Q1586" s="463">
        <v>7</v>
      </c>
      <c r="R1586" s="464" t="s">
        <v>84</v>
      </c>
      <c r="S1586" s="464" t="s">
        <v>133</v>
      </c>
      <c r="T1586" s="464">
        <v>0</v>
      </c>
      <c r="U1586" s="464">
        <v>0</v>
      </c>
      <c r="V1586" s="464" t="s">
        <v>155</v>
      </c>
    </row>
    <row r="1587" spans="1:22" x14ac:dyDescent="0.2">
      <c r="A1587" s="406" t="s">
        <v>258</v>
      </c>
      <c r="B1587" s="406" t="s">
        <v>259</v>
      </c>
      <c r="C1587" s="406" t="s">
        <v>123</v>
      </c>
      <c r="D1587" s="406" t="s">
        <v>301</v>
      </c>
      <c r="E1587" s="406" t="s">
        <v>407</v>
      </c>
      <c r="F1587" s="406">
        <v>7</v>
      </c>
      <c r="G1587" s="406" t="s">
        <v>230</v>
      </c>
      <c r="H1587" s="406" t="s">
        <v>84</v>
      </c>
      <c r="I1587" s="406" t="s">
        <v>246</v>
      </c>
      <c r="J1587" s="406" t="s">
        <v>314</v>
      </c>
      <c r="K1587" s="406"/>
      <c r="L1587" s="406"/>
      <c r="M1587" s="406"/>
      <c r="N1587" s="406"/>
      <c r="O1587" s="406">
        <v>0</v>
      </c>
      <c r="P1587" s="406">
        <v>0</v>
      </c>
      <c r="Q1587" s="463">
        <v>7</v>
      </c>
      <c r="R1587" s="464" t="s">
        <v>84</v>
      </c>
      <c r="S1587" s="464" t="s">
        <v>134</v>
      </c>
      <c r="T1587" s="464">
        <v>0</v>
      </c>
      <c r="U1587" s="464">
        <v>0</v>
      </c>
      <c r="V1587" s="464" t="s">
        <v>155</v>
      </c>
    </row>
    <row r="1588" spans="1:22" x14ac:dyDescent="0.2">
      <c r="A1588" s="406" t="s">
        <v>258</v>
      </c>
      <c r="B1588" s="406" t="s">
        <v>259</v>
      </c>
      <c r="C1588" s="406" t="s">
        <v>123</v>
      </c>
      <c r="D1588" s="406" t="s">
        <v>301</v>
      </c>
      <c r="E1588" s="406" t="s">
        <v>407</v>
      </c>
      <c r="F1588" s="406">
        <v>7</v>
      </c>
      <c r="G1588" s="406" t="s">
        <v>230</v>
      </c>
      <c r="H1588" s="406" t="s">
        <v>84</v>
      </c>
      <c r="I1588" s="406" t="s">
        <v>246</v>
      </c>
      <c r="J1588" s="406" t="s">
        <v>307</v>
      </c>
      <c r="K1588" s="406"/>
      <c r="L1588" s="406"/>
      <c r="M1588" s="406"/>
      <c r="N1588" s="406"/>
      <c r="O1588" s="406">
        <v>0</v>
      </c>
      <c r="P1588" s="406">
        <v>0</v>
      </c>
      <c r="Q1588" s="463">
        <v>7</v>
      </c>
      <c r="R1588" s="464" t="s">
        <v>84</v>
      </c>
      <c r="S1588" s="464" t="s">
        <v>135</v>
      </c>
      <c r="T1588" s="464">
        <v>0</v>
      </c>
      <c r="U1588" s="464">
        <v>0</v>
      </c>
      <c r="V1588" s="464" t="s">
        <v>155</v>
      </c>
    </row>
    <row r="1589" spans="1:22" x14ac:dyDescent="0.2">
      <c r="A1589" s="406" t="s">
        <v>258</v>
      </c>
      <c r="B1589" s="406" t="s">
        <v>259</v>
      </c>
      <c r="C1589" s="406" t="s">
        <v>123</v>
      </c>
      <c r="D1589" s="406" t="s">
        <v>302</v>
      </c>
      <c r="E1589" s="406" t="s">
        <v>407</v>
      </c>
      <c r="F1589" s="406">
        <v>7</v>
      </c>
      <c r="G1589" s="406" t="s">
        <v>230</v>
      </c>
      <c r="H1589" s="406" t="s">
        <v>84</v>
      </c>
      <c r="I1589" s="406" t="s">
        <v>246</v>
      </c>
      <c r="J1589" s="406" t="s">
        <v>314</v>
      </c>
      <c r="K1589" s="406"/>
      <c r="L1589" s="406"/>
      <c r="M1589" s="406"/>
      <c r="N1589" s="406"/>
      <c r="O1589" s="406">
        <v>0</v>
      </c>
      <c r="P1589" s="406">
        <v>0</v>
      </c>
      <c r="Q1589" s="463">
        <v>7</v>
      </c>
      <c r="R1589" s="464" t="s">
        <v>84</v>
      </c>
      <c r="S1589" s="464" t="s">
        <v>136</v>
      </c>
      <c r="T1589" s="464">
        <v>0</v>
      </c>
      <c r="U1589" s="464">
        <v>0</v>
      </c>
      <c r="V1589" s="464" t="s">
        <v>155</v>
      </c>
    </row>
    <row r="1590" spans="1:22" x14ac:dyDescent="0.2">
      <c r="A1590" s="406" t="s">
        <v>258</v>
      </c>
      <c r="B1590" s="406" t="s">
        <v>259</v>
      </c>
      <c r="C1590" s="406" t="s">
        <v>123</v>
      </c>
      <c r="D1590" s="406" t="s">
        <v>302</v>
      </c>
      <c r="E1590" s="406" t="s">
        <v>407</v>
      </c>
      <c r="F1590" s="406">
        <v>7</v>
      </c>
      <c r="G1590" s="406" t="s">
        <v>230</v>
      </c>
      <c r="H1590" s="406" t="s">
        <v>84</v>
      </c>
      <c r="I1590" s="406" t="s">
        <v>246</v>
      </c>
      <c r="J1590" s="406" t="s">
        <v>307</v>
      </c>
      <c r="K1590" s="406"/>
      <c r="L1590" s="406"/>
      <c r="M1590" s="406"/>
      <c r="N1590" s="406"/>
      <c r="O1590" s="406">
        <v>0</v>
      </c>
      <c r="P1590" s="406">
        <v>0</v>
      </c>
      <c r="Q1590" s="463">
        <v>7</v>
      </c>
      <c r="R1590" s="464" t="s">
        <v>84</v>
      </c>
      <c r="S1590" s="464" t="s">
        <v>137</v>
      </c>
      <c r="T1590" s="464">
        <v>0</v>
      </c>
      <c r="U1590" s="464">
        <v>0</v>
      </c>
      <c r="V1590" s="464" t="s">
        <v>155</v>
      </c>
    </row>
    <row r="1591" spans="1:22" x14ac:dyDescent="0.2">
      <c r="A1591" s="406" t="s">
        <v>258</v>
      </c>
      <c r="B1591" s="406" t="s">
        <v>259</v>
      </c>
      <c r="C1591" s="406" t="s">
        <v>123</v>
      </c>
      <c r="D1591" s="406" t="s">
        <v>303</v>
      </c>
      <c r="E1591" s="406" t="s">
        <v>407</v>
      </c>
      <c r="F1591" s="406">
        <v>7</v>
      </c>
      <c r="G1591" s="406" t="s">
        <v>230</v>
      </c>
      <c r="H1591" s="406" t="s">
        <v>84</v>
      </c>
      <c r="I1591" s="406" t="s">
        <v>246</v>
      </c>
      <c r="J1591" s="406" t="s">
        <v>314</v>
      </c>
      <c r="K1591" s="406"/>
      <c r="L1591" s="406"/>
      <c r="M1591" s="406"/>
      <c r="N1591" s="406"/>
      <c r="O1591" s="406">
        <v>0</v>
      </c>
      <c r="P1591" s="406">
        <v>0</v>
      </c>
      <c r="Q1591" s="463">
        <v>7</v>
      </c>
      <c r="R1591" s="464" t="s">
        <v>84</v>
      </c>
      <c r="S1591" s="464" t="s">
        <v>138</v>
      </c>
      <c r="T1591" s="464">
        <v>0</v>
      </c>
      <c r="U1591" s="464">
        <v>0</v>
      </c>
      <c r="V1591" s="464" t="s">
        <v>155</v>
      </c>
    </row>
    <row r="1592" spans="1:22" x14ac:dyDescent="0.2">
      <c r="A1592" s="406" t="s">
        <v>258</v>
      </c>
      <c r="B1592" s="406" t="s">
        <v>259</v>
      </c>
      <c r="C1592" s="406" t="s">
        <v>123</v>
      </c>
      <c r="D1592" s="406" t="s">
        <v>303</v>
      </c>
      <c r="E1592" s="406" t="s">
        <v>407</v>
      </c>
      <c r="F1592" s="406">
        <v>7</v>
      </c>
      <c r="G1592" s="406" t="s">
        <v>230</v>
      </c>
      <c r="H1592" s="406" t="s">
        <v>84</v>
      </c>
      <c r="I1592" s="406" t="s">
        <v>246</v>
      </c>
      <c r="J1592" s="406" t="s">
        <v>307</v>
      </c>
      <c r="K1592" s="406"/>
      <c r="L1592" s="406"/>
      <c r="M1592" s="406"/>
      <c r="N1592" s="406"/>
      <c r="O1592" s="406">
        <v>0</v>
      </c>
      <c r="P1592" s="406">
        <v>0</v>
      </c>
      <c r="Q1592" s="463">
        <v>7</v>
      </c>
      <c r="R1592" s="464" t="s">
        <v>84</v>
      </c>
      <c r="S1592" s="464" t="s">
        <v>139</v>
      </c>
      <c r="T1592" s="464">
        <v>0</v>
      </c>
      <c r="U1592" s="464">
        <v>0</v>
      </c>
      <c r="V1592" s="464" t="s">
        <v>155</v>
      </c>
    </row>
    <row r="1593" spans="1:22" x14ac:dyDescent="0.2">
      <c r="A1593" s="406" t="s">
        <v>258</v>
      </c>
      <c r="B1593" s="406" t="s">
        <v>259</v>
      </c>
      <c r="C1593" s="406" t="s">
        <v>123</v>
      </c>
      <c r="D1593" s="406" t="s">
        <v>304</v>
      </c>
      <c r="E1593" s="406" t="s">
        <v>407</v>
      </c>
      <c r="F1593" s="406">
        <v>7</v>
      </c>
      <c r="G1593" s="406" t="s">
        <v>230</v>
      </c>
      <c r="H1593" s="406" t="s">
        <v>84</v>
      </c>
      <c r="I1593" s="406" t="s">
        <v>246</v>
      </c>
      <c r="J1593" s="406" t="s">
        <v>314</v>
      </c>
      <c r="K1593" s="406"/>
      <c r="L1593" s="406"/>
      <c r="M1593" s="406"/>
      <c r="N1593" s="406"/>
      <c r="O1593" s="406">
        <v>0</v>
      </c>
      <c r="P1593" s="406">
        <v>0</v>
      </c>
      <c r="Q1593" s="463">
        <v>7</v>
      </c>
      <c r="R1593" s="464" t="s">
        <v>84</v>
      </c>
      <c r="S1593" s="464" t="s">
        <v>140</v>
      </c>
      <c r="T1593" s="464">
        <v>0</v>
      </c>
      <c r="U1593" s="464">
        <v>0</v>
      </c>
      <c r="V1593" s="464" t="s">
        <v>155</v>
      </c>
    </row>
    <row r="1594" spans="1:22" x14ac:dyDescent="0.2">
      <c r="A1594" s="406" t="s">
        <v>258</v>
      </c>
      <c r="B1594" s="406" t="s">
        <v>259</v>
      </c>
      <c r="C1594" s="406" t="s">
        <v>123</v>
      </c>
      <c r="D1594" s="406" t="s">
        <v>304</v>
      </c>
      <c r="E1594" s="406" t="s">
        <v>407</v>
      </c>
      <c r="F1594" s="406">
        <v>7</v>
      </c>
      <c r="G1594" s="406" t="s">
        <v>230</v>
      </c>
      <c r="H1594" s="406" t="s">
        <v>84</v>
      </c>
      <c r="I1594" s="406" t="s">
        <v>246</v>
      </c>
      <c r="J1594" s="406" t="s">
        <v>307</v>
      </c>
      <c r="K1594" s="406"/>
      <c r="L1594" s="406"/>
      <c r="M1594" s="406"/>
      <c r="N1594" s="406"/>
      <c r="O1594" s="406">
        <v>0</v>
      </c>
      <c r="P1594" s="406">
        <v>0</v>
      </c>
      <c r="Q1594" s="463">
        <v>7</v>
      </c>
      <c r="R1594" s="464" t="s">
        <v>84</v>
      </c>
      <c r="S1594" s="464" t="s">
        <v>141</v>
      </c>
      <c r="T1594" s="464">
        <v>0</v>
      </c>
      <c r="U1594" s="464">
        <v>0</v>
      </c>
      <c r="V1594" s="464" t="s">
        <v>155</v>
      </c>
    </row>
    <row r="1595" spans="1:22" x14ac:dyDescent="0.2">
      <c r="A1595" s="406" t="s">
        <v>258</v>
      </c>
      <c r="B1595" s="406" t="s">
        <v>259</v>
      </c>
      <c r="C1595" s="406" t="s">
        <v>123</v>
      </c>
      <c r="D1595" s="406" t="s">
        <v>73</v>
      </c>
      <c r="E1595" s="406" t="s">
        <v>407</v>
      </c>
      <c r="F1595" s="406">
        <v>8</v>
      </c>
      <c r="G1595" s="406" t="s">
        <v>230</v>
      </c>
      <c r="H1595" s="406" t="s">
        <v>156</v>
      </c>
      <c r="I1595" s="406" t="s">
        <v>246</v>
      </c>
      <c r="J1595" s="406" t="s">
        <v>314</v>
      </c>
      <c r="K1595" s="406"/>
      <c r="L1595" s="406"/>
      <c r="M1595" s="406"/>
      <c r="N1595" s="406"/>
      <c r="O1595" s="406">
        <v>0</v>
      </c>
      <c r="P1595" s="406">
        <v>0.6</v>
      </c>
      <c r="Q1595" s="463">
        <v>8</v>
      </c>
      <c r="R1595" s="464" t="s">
        <v>156</v>
      </c>
      <c r="S1595" s="464" t="s">
        <v>132</v>
      </c>
      <c r="T1595" s="464">
        <v>0</v>
      </c>
      <c r="U1595" s="464">
        <v>0.6</v>
      </c>
      <c r="V1595" s="464" t="s">
        <v>157</v>
      </c>
    </row>
    <row r="1596" spans="1:22" x14ac:dyDescent="0.2">
      <c r="A1596" s="406" t="s">
        <v>258</v>
      </c>
      <c r="B1596" s="406" t="s">
        <v>259</v>
      </c>
      <c r="C1596" s="406" t="s">
        <v>123</v>
      </c>
      <c r="D1596" s="406" t="s">
        <v>73</v>
      </c>
      <c r="E1596" s="406" t="s">
        <v>407</v>
      </c>
      <c r="F1596" s="406">
        <v>8</v>
      </c>
      <c r="G1596" s="406" t="s">
        <v>230</v>
      </c>
      <c r="H1596" s="406" t="s">
        <v>156</v>
      </c>
      <c r="I1596" s="406" t="s">
        <v>246</v>
      </c>
      <c r="J1596" s="406" t="s">
        <v>307</v>
      </c>
      <c r="K1596" s="406"/>
      <c r="L1596" s="406"/>
      <c r="M1596" s="406"/>
      <c r="N1596" s="406"/>
      <c r="O1596" s="406">
        <v>0</v>
      </c>
      <c r="P1596" s="406">
        <v>0</v>
      </c>
      <c r="Q1596" s="463">
        <v>8</v>
      </c>
      <c r="R1596" s="464" t="s">
        <v>156</v>
      </c>
      <c r="S1596" s="464" t="s">
        <v>133</v>
      </c>
      <c r="T1596" s="464">
        <v>0</v>
      </c>
      <c r="U1596" s="464">
        <v>0</v>
      </c>
      <c r="V1596" s="464" t="s">
        <v>157</v>
      </c>
    </row>
    <row r="1597" spans="1:22" x14ac:dyDescent="0.2">
      <c r="A1597" s="406" t="s">
        <v>258</v>
      </c>
      <c r="B1597" s="406" t="s">
        <v>259</v>
      </c>
      <c r="C1597" s="406" t="s">
        <v>123</v>
      </c>
      <c r="D1597" s="406" t="s">
        <v>301</v>
      </c>
      <c r="E1597" s="406" t="s">
        <v>407</v>
      </c>
      <c r="F1597" s="406">
        <v>8</v>
      </c>
      <c r="G1597" s="406" t="s">
        <v>230</v>
      </c>
      <c r="H1597" s="406" t="s">
        <v>156</v>
      </c>
      <c r="I1597" s="406" t="s">
        <v>246</v>
      </c>
      <c r="J1597" s="406" t="s">
        <v>314</v>
      </c>
      <c r="K1597" s="406"/>
      <c r="L1597" s="406"/>
      <c r="M1597" s="406"/>
      <c r="N1597" s="406"/>
      <c r="O1597" s="406">
        <v>0</v>
      </c>
      <c r="P1597" s="406">
        <v>0.3</v>
      </c>
      <c r="Q1597" s="463">
        <v>8</v>
      </c>
      <c r="R1597" s="464" t="s">
        <v>156</v>
      </c>
      <c r="S1597" s="464" t="s">
        <v>134</v>
      </c>
      <c r="T1597" s="464">
        <v>0</v>
      </c>
      <c r="U1597" s="464">
        <v>0.3</v>
      </c>
      <c r="V1597" s="464" t="s">
        <v>157</v>
      </c>
    </row>
    <row r="1598" spans="1:22" x14ac:dyDescent="0.2">
      <c r="A1598" s="406" t="s">
        <v>258</v>
      </c>
      <c r="B1598" s="406" t="s">
        <v>259</v>
      </c>
      <c r="C1598" s="406" t="s">
        <v>123</v>
      </c>
      <c r="D1598" s="406" t="s">
        <v>301</v>
      </c>
      <c r="E1598" s="406" t="s">
        <v>407</v>
      </c>
      <c r="F1598" s="406">
        <v>8</v>
      </c>
      <c r="G1598" s="406" t="s">
        <v>230</v>
      </c>
      <c r="H1598" s="406" t="s">
        <v>156</v>
      </c>
      <c r="I1598" s="406" t="s">
        <v>246</v>
      </c>
      <c r="J1598" s="406" t="s">
        <v>307</v>
      </c>
      <c r="K1598" s="406"/>
      <c r="L1598" s="406"/>
      <c r="M1598" s="406"/>
      <c r="N1598" s="406"/>
      <c r="O1598" s="406">
        <v>0</v>
      </c>
      <c r="P1598" s="406">
        <v>0</v>
      </c>
      <c r="Q1598" s="463">
        <v>8</v>
      </c>
      <c r="R1598" s="464" t="s">
        <v>156</v>
      </c>
      <c r="S1598" s="464" t="s">
        <v>135</v>
      </c>
      <c r="T1598" s="464">
        <v>0</v>
      </c>
      <c r="U1598" s="464">
        <v>0</v>
      </c>
      <c r="V1598" s="464" t="s">
        <v>157</v>
      </c>
    </row>
    <row r="1599" spans="1:22" x14ac:dyDescent="0.2">
      <c r="A1599" s="406" t="s">
        <v>258</v>
      </c>
      <c r="B1599" s="406" t="s">
        <v>259</v>
      </c>
      <c r="C1599" s="406" t="s">
        <v>123</v>
      </c>
      <c r="D1599" s="406" t="s">
        <v>302</v>
      </c>
      <c r="E1599" s="406" t="s">
        <v>407</v>
      </c>
      <c r="F1599" s="406">
        <v>8</v>
      </c>
      <c r="G1599" s="406" t="s">
        <v>230</v>
      </c>
      <c r="H1599" s="406" t="s">
        <v>156</v>
      </c>
      <c r="I1599" s="406" t="s">
        <v>246</v>
      </c>
      <c r="J1599" s="406" t="s">
        <v>314</v>
      </c>
      <c r="K1599" s="406"/>
      <c r="L1599" s="406"/>
      <c r="M1599" s="406"/>
      <c r="N1599" s="406"/>
      <c r="O1599" s="406">
        <v>0</v>
      </c>
      <c r="P1599" s="406">
        <v>0.3</v>
      </c>
      <c r="Q1599" s="463">
        <v>8</v>
      </c>
      <c r="R1599" s="464" t="s">
        <v>156</v>
      </c>
      <c r="S1599" s="464" t="s">
        <v>136</v>
      </c>
      <c r="T1599" s="464">
        <v>0</v>
      </c>
      <c r="U1599" s="464">
        <v>0.3</v>
      </c>
      <c r="V1599" s="464" t="s">
        <v>157</v>
      </c>
    </row>
    <row r="1600" spans="1:22" x14ac:dyDescent="0.2">
      <c r="A1600" s="406" t="s">
        <v>258</v>
      </c>
      <c r="B1600" s="406" t="s">
        <v>259</v>
      </c>
      <c r="C1600" s="406" t="s">
        <v>123</v>
      </c>
      <c r="D1600" s="406" t="s">
        <v>302</v>
      </c>
      <c r="E1600" s="406" t="s">
        <v>407</v>
      </c>
      <c r="F1600" s="406">
        <v>8</v>
      </c>
      <c r="G1600" s="406" t="s">
        <v>230</v>
      </c>
      <c r="H1600" s="406" t="s">
        <v>156</v>
      </c>
      <c r="I1600" s="406" t="s">
        <v>246</v>
      </c>
      <c r="J1600" s="406" t="s">
        <v>307</v>
      </c>
      <c r="K1600" s="406"/>
      <c r="L1600" s="406"/>
      <c r="M1600" s="406"/>
      <c r="N1600" s="406"/>
      <c r="O1600" s="406">
        <v>0</v>
      </c>
      <c r="P1600" s="406">
        <v>0</v>
      </c>
      <c r="Q1600" s="463">
        <v>8</v>
      </c>
      <c r="R1600" s="464" t="s">
        <v>156</v>
      </c>
      <c r="S1600" s="464" t="s">
        <v>137</v>
      </c>
      <c r="T1600" s="464">
        <v>0</v>
      </c>
      <c r="U1600" s="464">
        <v>0</v>
      </c>
      <c r="V1600" s="464" t="s">
        <v>157</v>
      </c>
    </row>
    <row r="1601" spans="1:22" x14ac:dyDescent="0.2">
      <c r="A1601" s="406" t="s">
        <v>258</v>
      </c>
      <c r="B1601" s="406" t="s">
        <v>259</v>
      </c>
      <c r="C1601" s="406" t="s">
        <v>123</v>
      </c>
      <c r="D1601" s="406" t="s">
        <v>303</v>
      </c>
      <c r="E1601" s="406" t="s">
        <v>407</v>
      </c>
      <c r="F1601" s="406">
        <v>8</v>
      </c>
      <c r="G1601" s="406" t="s">
        <v>230</v>
      </c>
      <c r="H1601" s="406" t="s">
        <v>156</v>
      </c>
      <c r="I1601" s="406" t="s">
        <v>246</v>
      </c>
      <c r="J1601" s="406" t="s">
        <v>314</v>
      </c>
      <c r="K1601" s="406"/>
      <c r="L1601" s="406"/>
      <c r="M1601" s="406"/>
      <c r="N1601" s="406"/>
      <c r="O1601" s="406">
        <v>0</v>
      </c>
      <c r="P1601" s="406">
        <v>0.3</v>
      </c>
      <c r="Q1601" s="463">
        <v>8</v>
      </c>
      <c r="R1601" s="464" t="s">
        <v>156</v>
      </c>
      <c r="S1601" s="464" t="s">
        <v>138</v>
      </c>
      <c r="T1601" s="464">
        <v>0</v>
      </c>
      <c r="U1601" s="464">
        <v>0.3</v>
      </c>
      <c r="V1601" s="464" t="s">
        <v>157</v>
      </c>
    </row>
    <row r="1602" spans="1:22" x14ac:dyDescent="0.2">
      <c r="A1602" s="406" t="s">
        <v>258</v>
      </c>
      <c r="B1602" s="406" t="s">
        <v>259</v>
      </c>
      <c r="C1602" s="406" t="s">
        <v>123</v>
      </c>
      <c r="D1602" s="406" t="s">
        <v>303</v>
      </c>
      <c r="E1602" s="406" t="s">
        <v>407</v>
      </c>
      <c r="F1602" s="406">
        <v>8</v>
      </c>
      <c r="G1602" s="406" t="s">
        <v>230</v>
      </c>
      <c r="H1602" s="406" t="s">
        <v>156</v>
      </c>
      <c r="I1602" s="406" t="s">
        <v>246</v>
      </c>
      <c r="J1602" s="406" t="s">
        <v>307</v>
      </c>
      <c r="K1602" s="406"/>
      <c r="L1602" s="406"/>
      <c r="M1602" s="406"/>
      <c r="N1602" s="406"/>
      <c r="O1602" s="406">
        <v>0</v>
      </c>
      <c r="P1602" s="406">
        <v>0</v>
      </c>
      <c r="Q1602" s="463">
        <v>8</v>
      </c>
      <c r="R1602" s="464" t="s">
        <v>156</v>
      </c>
      <c r="S1602" s="464" t="s">
        <v>139</v>
      </c>
      <c r="T1602" s="464">
        <v>0</v>
      </c>
      <c r="U1602" s="464">
        <v>0</v>
      </c>
      <c r="V1602" s="464" t="s">
        <v>157</v>
      </c>
    </row>
    <row r="1603" spans="1:22" x14ac:dyDescent="0.2">
      <c r="A1603" s="406" t="s">
        <v>258</v>
      </c>
      <c r="B1603" s="406" t="s">
        <v>259</v>
      </c>
      <c r="C1603" s="406" t="s">
        <v>123</v>
      </c>
      <c r="D1603" s="406" t="s">
        <v>304</v>
      </c>
      <c r="E1603" s="406" t="s">
        <v>407</v>
      </c>
      <c r="F1603" s="406">
        <v>8</v>
      </c>
      <c r="G1603" s="406" t="s">
        <v>230</v>
      </c>
      <c r="H1603" s="406" t="s">
        <v>156</v>
      </c>
      <c r="I1603" s="406" t="s">
        <v>246</v>
      </c>
      <c r="J1603" s="406" t="s">
        <v>314</v>
      </c>
      <c r="K1603" s="406"/>
      <c r="L1603" s="406"/>
      <c r="M1603" s="406"/>
      <c r="N1603" s="406"/>
      <c r="O1603" s="406">
        <v>0</v>
      </c>
      <c r="P1603" s="406">
        <v>0.3</v>
      </c>
      <c r="Q1603" s="463">
        <v>8</v>
      </c>
      <c r="R1603" s="464" t="s">
        <v>156</v>
      </c>
      <c r="S1603" s="464" t="s">
        <v>140</v>
      </c>
      <c r="T1603" s="464">
        <v>0</v>
      </c>
      <c r="U1603" s="464">
        <v>0.3</v>
      </c>
      <c r="V1603" s="464" t="s">
        <v>157</v>
      </c>
    </row>
    <row r="1604" spans="1:22" x14ac:dyDescent="0.2">
      <c r="A1604" s="406" t="s">
        <v>258</v>
      </c>
      <c r="B1604" s="406" t="s">
        <v>259</v>
      </c>
      <c r="C1604" s="406" t="s">
        <v>123</v>
      </c>
      <c r="D1604" s="406" t="s">
        <v>304</v>
      </c>
      <c r="E1604" s="406" t="s">
        <v>407</v>
      </c>
      <c r="F1604" s="406">
        <v>8</v>
      </c>
      <c r="G1604" s="406" t="s">
        <v>230</v>
      </c>
      <c r="H1604" s="406" t="s">
        <v>156</v>
      </c>
      <c r="I1604" s="406" t="s">
        <v>246</v>
      </c>
      <c r="J1604" s="406" t="s">
        <v>307</v>
      </c>
      <c r="K1604" s="406"/>
      <c r="L1604" s="406"/>
      <c r="M1604" s="406"/>
      <c r="N1604" s="406"/>
      <c r="O1604" s="406">
        <v>0</v>
      </c>
      <c r="P1604" s="406">
        <v>0</v>
      </c>
      <c r="Q1604" s="463">
        <v>8</v>
      </c>
      <c r="R1604" s="464" t="s">
        <v>156</v>
      </c>
      <c r="S1604" s="464" t="s">
        <v>141</v>
      </c>
      <c r="T1604" s="464">
        <v>0</v>
      </c>
      <c r="U1604" s="464">
        <v>0</v>
      </c>
      <c r="V1604" s="464" t="s">
        <v>157</v>
      </c>
    </row>
    <row r="1605" spans="1:22" x14ac:dyDescent="0.2">
      <c r="A1605" s="406" t="s">
        <v>258</v>
      </c>
      <c r="B1605" s="406" t="s">
        <v>259</v>
      </c>
      <c r="C1605" s="406" t="s">
        <v>123</v>
      </c>
      <c r="D1605" s="406" t="s">
        <v>73</v>
      </c>
      <c r="E1605" s="406" t="s">
        <v>407</v>
      </c>
      <c r="F1605" s="406">
        <v>9</v>
      </c>
      <c r="G1605" s="406" t="s">
        <v>230</v>
      </c>
      <c r="H1605" s="406" t="s">
        <v>158</v>
      </c>
      <c r="I1605" s="406" t="s">
        <v>246</v>
      </c>
      <c r="J1605" s="406" t="s">
        <v>314</v>
      </c>
      <c r="K1605" s="406"/>
      <c r="L1605" s="406"/>
      <c r="M1605" s="406"/>
      <c r="N1605" s="406"/>
      <c r="O1605" s="406">
        <v>0</v>
      </c>
      <c r="P1605" s="406">
        <v>0.5</v>
      </c>
      <c r="Q1605" s="463">
        <v>9</v>
      </c>
      <c r="R1605" s="464" t="s">
        <v>158</v>
      </c>
      <c r="S1605" s="464" t="s">
        <v>132</v>
      </c>
      <c r="T1605" s="464">
        <v>0</v>
      </c>
      <c r="U1605" s="464">
        <v>0.5</v>
      </c>
      <c r="V1605" s="464" t="s">
        <v>159</v>
      </c>
    </row>
    <row r="1606" spans="1:22" x14ac:dyDescent="0.2">
      <c r="A1606" s="406" t="s">
        <v>258</v>
      </c>
      <c r="B1606" s="406" t="s">
        <v>259</v>
      </c>
      <c r="C1606" s="406" t="s">
        <v>123</v>
      </c>
      <c r="D1606" s="406" t="s">
        <v>73</v>
      </c>
      <c r="E1606" s="406" t="s">
        <v>407</v>
      </c>
      <c r="F1606" s="406">
        <v>9</v>
      </c>
      <c r="G1606" s="406" t="s">
        <v>230</v>
      </c>
      <c r="H1606" s="406" t="s">
        <v>158</v>
      </c>
      <c r="I1606" s="406" t="s">
        <v>246</v>
      </c>
      <c r="J1606" s="406" t="s">
        <v>307</v>
      </c>
      <c r="K1606" s="406"/>
      <c r="L1606" s="406"/>
      <c r="M1606" s="406"/>
      <c r="N1606" s="406"/>
      <c r="O1606" s="406">
        <v>0</v>
      </c>
      <c r="P1606" s="406">
        <v>0</v>
      </c>
      <c r="Q1606" s="463">
        <v>9</v>
      </c>
      <c r="R1606" s="464" t="s">
        <v>158</v>
      </c>
      <c r="S1606" s="464" t="s">
        <v>133</v>
      </c>
      <c r="T1606" s="464">
        <v>0</v>
      </c>
      <c r="U1606" s="464">
        <v>0</v>
      </c>
      <c r="V1606" s="464" t="s">
        <v>159</v>
      </c>
    </row>
    <row r="1607" spans="1:22" x14ac:dyDescent="0.2">
      <c r="A1607" s="406" t="s">
        <v>258</v>
      </c>
      <c r="B1607" s="406" t="s">
        <v>259</v>
      </c>
      <c r="C1607" s="406" t="s">
        <v>123</v>
      </c>
      <c r="D1607" s="406" t="s">
        <v>301</v>
      </c>
      <c r="E1607" s="406" t="s">
        <v>407</v>
      </c>
      <c r="F1607" s="406">
        <v>9</v>
      </c>
      <c r="G1607" s="406" t="s">
        <v>230</v>
      </c>
      <c r="H1607" s="406" t="s">
        <v>158</v>
      </c>
      <c r="I1607" s="406" t="s">
        <v>246</v>
      </c>
      <c r="J1607" s="406" t="s">
        <v>314</v>
      </c>
      <c r="K1607" s="406"/>
      <c r="L1607" s="406"/>
      <c r="M1607" s="406"/>
      <c r="N1607" s="406"/>
      <c r="O1607" s="406">
        <v>0</v>
      </c>
      <c r="P1607" s="406">
        <v>0.3</v>
      </c>
      <c r="Q1607" s="463">
        <v>9</v>
      </c>
      <c r="R1607" s="464" t="s">
        <v>158</v>
      </c>
      <c r="S1607" s="464" t="s">
        <v>134</v>
      </c>
      <c r="T1607" s="464">
        <v>0</v>
      </c>
      <c r="U1607" s="464">
        <v>0.3</v>
      </c>
      <c r="V1607" s="464" t="s">
        <v>159</v>
      </c>
    </row>
    <row r="1608" spans="1:22" x14ac:dyDescent="0.2">
      <c r="A1608" s="406" t="s">
        <v>258</v>
      </c>
      <c r="B1608" s="406" t="s">
        <v>259</v>
      </c>
      <c r="C1608" s="406" t="s">
        <v>123</v>
      </c>
      <c r="D1608" s="406" t="s">
        <v>301</v>
      </c>
      <c r="E1608" s="406" t="s">
        <v>407</v>
      </c>
      <c r="F1608" s="406">
        <v>9</v>
      </c>
      <c r="G1608" s="406" t="s">
        <v>230</v>
      </c>
      <c r="H1608" s="406" t="s">
        <v>158</v>
      </c>
      <c r="I1608" s="406" t="s">
        <v>246</v>
      </c>
      <c r="J1608" s="406" t="s">
        <v>307</v>
      </c>
      <c r="K1608" s="406"/>
      <c r="L1608" s="406"/>
      <c r="M1608" s="406"/>
      <c r="N1608" s="406"/>
      <c r="O1608" s="406">
        <v>0</v>
      </c>
      <c r="P1608" s="406">
        <v>0</v>
      </c>
      <c r="Q1608" s="463">
        <v>9</v>
      </c>
      <c r="R1608" s="464" t="s">
        <v>158</v>
      </c>
      <c r="S1608" s="464" t="s">
        <v>135</v>
      </c>
      <c r="T1608" s="464">
        <v>0</v>
      </c>
      <c r="U1608" s="464">
        <v>0</v>
      </c>
      <c r="V1608" s="464" t="s">
        <v>159</v>
      </c>
    </row>
    <row r="1609" spans="1:22" x14ac:dyDescent="0.2">
      <c r="A1609" s="406" t="s">
        <v>258</v>
      </c>
      <c r="B1609" s="406" t="s">
        <v>259</v>
      </c>
      <c r="C1609" s="406" t="s">
        <v>123</v>
      </c>
      <c r="D1609" s="406" t="s">
        <v>302</v>
      </c>
      <c r="E1609" s="406" t="s">
        <v>407</v>
      </c>
      <c r="F1609" s="406">
        <v>9</v>
      </c>
      <c r="G1609" s="406" t="s">
        <v>230</v>
      </c>
      <c r="H1609" s="406" t="s">
        <v>158</v>
      </c>
      <c r="I1609" s="406" t="s">
        <v>246</v>
      </c>
      <c r="J1609" s="406" t="s">
        <v>314</v>
      </c>
      <c r="K1609" s="406"/>
      <c r="L1609" s="406"/>
      <c r="M1609" s="406"/>
      <c r="N1609" s="406"/>
      <c r="O1609" s="406">
        <v>0</v>
      </c>
      <c r="P1609" s="406">
        <v>0.3</v>
      </c>
      <c r="Q1609" s="463">
        <v>9</v>
      </c>
      <c r="R1609" s="464" t="s">
        <v>158</v>
      </c>
      <c r="S1609" s="464" t="s">
        <v>136</v>
      </c>
      <c r="T1609" s="464">
        <v>0</v>
      </c>
      <c r="U1609" s="464">
        <v>0.3</v>
      </c>
      <c r="V1609" s="464" t="s">
        <v>159</v>
      </c>
    </row>
    <row r="1610" spans="1:22" x14ac:dyDescent="0.2">
      <c r="A1610" s="406" t="s">
        <v>258</v>
      </c>
      <c r="B1610" s="406" t="s">
        <v>259</v>
      </c>
      <c r="C1610" s="406" t="s">
        <v>123</v>
      </c>
      <c r="D1610" s="406" t="s">
        <v>302</v>
      </c>
      <c r="E1610" s="406" t="s">
        <v>407</v>
      </c>
      <c r="F1610" s="406">
        <v>9</v>
      </c>
      <c r="G1610" s="406" t="s">
        <v>230</v>
      </c>
      <c r="H1610" s="406" t="s">
        <v>158</v>
      </c>
      <c r="I1610" s="406" t="s">
        <v>246</v>
      </c>
      <c r="J1610" s="406" t="s">
        <v>307</v>
      </c>
      <c r="K1610" s="406"/>
      <c r="L1610" s="406"/>
      <c r="M1610" s="406"/>
      <c r="N1610" s="406"/>
      <c r="O1610" s="406">
        <v>0</v>
      </c>
      <c r="P1610" s="406">
        <v>0</v>
      </c>
      <c r="Q1610" s="463">
        <v>9</v>
      </c>
      <c r="R1610" s="464" t="s">
        <v>158</v>
      </c>
      <c r="S1610" s="464" t="s">
        <v>137</v>
      </c>
      <c r="T1610" s="464">
        <v>0</v>
      </c>
      <c r="U1610" s="464">
        <v>0</v>
      </c>
      <c r="V1610" s="464" t="s">
        <v>159</v>
      </c>
    </row>
    <row r="1611" spans="1:22" x14ac:dyDescent="0.2">
      <c r="A1611" s="406" t="s">
        <v>258</v>
      </c>
      <c r="B1611" s="406" t="s">
        <v>259</v>
      </c>
      <c r="C1611" s="406" t="s">
        <v>123</v>
      </c>
      <c r="D1611" s="406" t="s">
        <v>303</v>
      </c>
      <c r="E1611" s="406" t="s">
        <v>407</v>
      </c>
      <c r="F1611" s="406">
        <v>9</v>
      </c>
      <c r="G1611" s="406" t="s">
        <v>230</v>
      </c>
      <c r="H1611" s="406" t="s">
        <v>158</v>
      </c>
      <c r="I1611" s="406" t="s">
        <v>246</v>
      </c>
      <c r="J1611" s="406" t="s">
        <v>314</v>
      </c>
      <c r="K1611" s="406"/>
      <c r="L1611" s="406"/>
      <c r="M1611" s="406"/>
      <c r="N1611" s="406"/>
      <c r="O1611" s="406">
        <v>0</v>
      </c>
      <c r="P1611" s="406">
        <v>0.3</v>
      </c>
      <c r="Q1611" s="463">
        <v>9</v>
      </c>
      <c r="R1611" s="464" t="s">
        <v>158</v>
      </c>
      <c r="S1611" s="464" t="s">
        <v>138</v>
      </c>
      <c r="T1611" s="464">
        <v>0</v>
      </c>
      <c r="U1611" s="464">
        <v>0.3</v>
      </c>
      <c r="V1611" s="464" t="s">
        <v>159</v>
      </c>
    </row>
    <row r="1612" spans="1:22" x14ac:dyDescent="0.2">
      <c r="A1612" s="406" t="s">
        <v>258</v>
      </c>
      <c r="B1612" s="406" t="s">
        <v>259</v>
      </c>
      <c r="C1612" s="406" t="s">
        <v>123</v>
      </c>
      <c r="D1612" s="406" t="s">
        <v>303</v>
      </c>
      <c r="E1612" s="406" t="s">
        <v>407</v>
      </c>
      <c r="F1612" s="406">
        <v>9</v>
      </c>
      <c r="G1612" s="406" t="s">
        <v>230</v>
      </c>
      <c r="H1612" s="406" t="s">
        <v>158</v>
      </c>
      <c r="I1612" s="406" t="s">
        <v>246</v>
      </c>
      <c r="J1612" s="406" t="s">
        <v>307</v>
      </c>
      <c r="K1612" s="406"/>
      <c r="L1612" s="406"/>
      <c r="M1612" s="406"/>
      <c r="N1612" s="406"/>
      <c r="O1612" s="406">
        <v>0</v>
      </c>
      <c r="P1612" s="406">
        <v>0</v>
      </c>
      <c r="Q1612" s="463">
        <v>9</v>
      </c>
      <c r="R1612" s="464" t="s">
        <v>158</v>
      </c>
      <c r="S1612" s="464" t="s">
        <v>139</v>
      </c>
      <c r="T1612" s="464">
        <v>0</v>
      </c>
      <c r="U1612" s="464">
        <v>0</v>
      </c>
      <c r="V1612" s="464" t="s">
        <v>159</v>
      </c>
    </row>
    <row r="1613" spans="1:22" x14ac:dyDescent="0.2">
      <c r="A1613" s="406" t="s">
        <v>258</v>
      </c>
      <c r="B1613" s="406" t="s">
        <v>259</v>
      </c>
      <c r="C1613" s="406" t="s">
        <v>123</v>
      </c>
      <c r="D1613" s="406" t="s">
        <v>304</v>
      </c>
      <c r="E1613" s="406" t="s">
        <v>407</v>
      </c>
      <c r="F1613" s="406">
        <v>9</v>
      </c>
      <c r="G1613" s="406" t="s">
        <v>230</v>
      </c>
      <c r="H1613" s="406" t="s">
        <v>158</v>
      </c>
      <c r="I1613" s="406" t="s">
        <v>246</v>
      </c>
      <c r="J1613" s="406" t="s">
        <v>314</v>
      </c>
      <c r="K1613" s="406"/>
      <c r="L1613" s="406"/>
      <c r="M1613" s="406"/>
      <c r="N1613" s="406"/>
      <c r="O1613" s="406">
        <v>0</v>
      </c>
      <c r="P1613" s="406">
        <v>0.3</v>
      </c>
      <c r="Q1613" s="463">
        <v>9</v>
      </c>
      <c r="R1613" s="464" t="s">
        <v>158</v>
      </c>
      <c r="S1613" s="464" t="s">
        <v>140</v>
      </c>
      <c r="T1613" s="464">
        <v>0</v>
      </c>
      <c r="U1613" s="464">
        <v>0.3</v>
      </c>
      <c r="V1613" s="464" t="s">
        <v>159</v>
      </c>
    </row>
    <row r="1614" spans="1:22" x14ac:dyDescent="0.2">
      <c r="A1614" s="406" t="s">
        <v>258</v>
      </c>
      <c r="B1614" s="406" t="s">
        <v>259</v>
      </c>
      <c r="C1614" s="406" t="s">
        <v>123</v>
      </c>
      <c r="D1614" s="406" t="s">
        <v>304</v>
      </c>
      <c r="E1614" s="406" t="s">
        <v>407</v>
      </c>
      <c r="F1614" s="406">
        <v>9</v>
      </c>
      <c r="G1614" s="406" t="s">
        <v>230</v>
      </c>
      <c r="H1614" s="406" t="s">
        <v>158</v>
      </c>
      <c r="I1614" s="406" t="s">
        <v>246</v>
      </c>
      <c r="J1614" s="406" t="s">
        <v>307</v>
      </c>
      <c r="K1614" s="406"/>
      <c r="L1614" s="406"/>
      <c r="M1614" s="406"/>
      <c r="N1614" s="406"/>
      <c r="O1614" s="406">
        <v>0</v>
      </c>
      <c r="P1614" s="406">
        <v>0</v>
      </c>
      <c r="Q1614" s="463">
        <v>9</v>
      </c>
      <c r="R1614" s="464" t="s">
        <v>158</v>
      </c>
      <c r="S1614" s="464" t="s">
        <v>141</v>
      </c>
      <c r="T1614" s="464">
        <v>0</v>
      </c>
      <c r="U1614" s="464">
        <v>0</v>
      </c>
      <c r="V1614" s="464" t="s">
        <v>159</v>
      </c>
    </row>
    <row r="1615" spans="1:22" x14ac:dyDescent="0.2">
      <c r="A1615" s="406" t="s">
        <v>258</v>
      </c>
      <c r="B1615" s="406" t="s">
        <v>259</v>
      </c>
      <c r="C1615" s="406" t="s">
        <v>123</v>
      </c>
      <c r="D1615" s="406" t="s">
        <v>73</v>
      </c>
      <c r="E1615" s="406" t="s">
        <v>407</v>
      </c>
      <c r="F1615" s="406">
        <v>10</v>
      </c>
      <c r="G1615" s="406" t="s">
        <v>230</v>
      </c>
      <c r="H1615" s="406" t="s">
        <v>160</v>
      </c>
      <c r="I1615" s="406" t="s">
        <v>246</v>
      </c>
      <c r="J1615" s="406" t="s">
        <v>314</v>
      </c>
      <c r="K1615" s="406"/>
      <c r="L1615" s="406"/>
      <c r="M1615" s="406"/>
      <c r="N1615" s="406"/>
      <c r="O1615" s="406">
        <v>0</v>
      </c>
      <c r="P1615" s="406">
        <v>0.6</v>
      </c>
      <c r="Q1615" s="463">
        <v>10</v>
      </c>
      <c r="R1615" s="464" t="s">
        <v>160</v>
      </c>
      <c r="S1615" s="464" t="s">
        <v>132</v>
      </c>
      <c r="T1615" s="464">
        <v>0</v>
      </c>
      <c r="U1615" s="464">
        <v>0.6</v>
      </c>
      <c r="V1615" s="464" t="s">
        <v>161</v>
      </c>
    </row>
    <row r="1616" spans="1:22" x14ac:dyDescent="0.2">
      <c r="A1616" s="406" t="s">
        <v>258</v>
      </c>
      <c r="B1616" s="406" t="s">
        <v>259</v>
      </c>
      <c r="C1616" s="406" t="s">
        <v>123</v>
      </c>
      <c r="D1616" s="406" t="s">
        <v>73</v>
      </c>
      <c r="E1616" s="406" t="s">
        <v>407</v>
      </c>
      <c r="F1616" s="406">
        <v>10</v>
      </c>
      <c r="G1616" s="406" t="s">
        <v>230</v>
      </c>
      <c r="H1616" s="406" t="s">
        <v>160</v>
      </c>
      <c r="I1616" s="406" t="s">
        <v>246</v>
      </c>
      <c r="J1616" s="406" t="s">
        <v>307</v>
      </c>
      <c r="K1616" s="406"/>
      <c r="L1616" s="406"/>
      <c r="M1616" s="406"/>
      <c r="N1616" s="406"/>
      <c r="O1616" s="406">
        <v>0</v>
      </c>
      <c r="P1616" s="406">
        <v>0</v>
      </c>
      <c r="Q1616" s="463">
        <v>10</v>
      </c>
      <c r="R1616" s="464" t="s">
        <v>160</v>
      </c>
      <c r="S1616" s="464" t="s">
        <v>133</v>
      </c>
      <c r="T1616" s="464">
        <v>0</v>
      </c>
      <c r="U1616" s="464">
        <v>0</v>
      </c>
      <c r="V1616" s="464" t="s">
        <v>161</v>
      </c>
    </row>
    <row r="1617" spans="1:22" x14ac:dyDescent="0.2">
      <c r="A1617" s="406" t="s">
        <v>258</v>
      </c>
      <c r="B1617" s="406" t="s">
        <v>259</v>
      </c>
      <c r="C1617" s="406" t="s">
        <v>123</v>
      </c>
      <c r="D1617" s="406" t="s">
        <v>301</v>
      </c>
      <c r="E1617" s="406" t="s">
        <v>407</v>
      </c>
      <c r="F1617" s="406">
        <v>10</v>
      </c>
      <c r="G1617" s="406" t="s">
        <v>230</v>
      </c>
      <c r="H1617" s="406" t="s">
        <v>160</v>
      </c>
      <c r="I1617" s="406" t="s">
        <v>246</v>
      </c>
      <c r="J1617" s="406" t="s">
        <v>314</v>
      </c>
      <c r="K1617" s="406"/>
      <c r="L1617" s="406"/>
      <c r="M1617" s="406"/>
      <c r="N1617" s="406"/>
      <c r="O1617" s="406">
        <v>0</v>
      </c>
      <c r="P1617" s="406">
        <v>0.3</v>
      </c>
      <c r="Q1617" s="463">
        <v>10</v>
      </c>
      <c r="R1617" s="464" t="s">
        <v>160</v>
      </c>
      <c r="S1617" s="464" t="s">
        <v>134</v>
      </c>
      <c r="T1617" s="464">
        <v>0</v>
      </c>
      <c r="U1617" s="464">
        <v>0.3</v>
      </c>
      <c r="V1617" s="464" t="s">
        <v>161</v>
      </c>
    </row>
    <row r="1618" spans="1:22" x14ac:dyDescent="0.2">
      <c r="A1618" s="406" t="s">
        <v>258</v>
      </c>
      <c r="B1618" s="406" t="s">
        <v>259</v>
      </c>
      <c r="C1618" s="406" t="s">
        <v>123</v>
      </c>
      <c r="D1618" s="406" t="s">
        <v>301</v>
      </c>
      <c r="E1618" s="406" t="s">
        <v>407</v>
      </c>
      <c r="F1618" s="406">
        <v>10</v>
      </c>
      <c r="G1618" s="406" t="s">
        <v>230</v>
      </c>
      <c r="H1618" s="406" t="s">
        <v>160</v>
      </c>
      <c r="I1618" s="406" t="s">
        <v>246</v>
      </c>
      <c r="J1618" s="406" t="s">
        <v>307</v>
      </c>
      <c r="K1618" s="406"/>
      <c r="L1618" s="406"/>
      <c r="M1618" s="406"/>
      <c r="N1618" s="406"/>
      <c r="O1618" s="406">
        <v>0</v>
      </c>
      <c r="P1618" s="406">
        <v>0</v>
      </c>
      <c r="Q1618" s="463">
        <v>10</v>
      </c>
      <c r="R1618" s="464" t="s">
        <v>160</v>
      </c>
      <c r="S1618" s="464" t="s">
        <v>135</v>
      </c>
      <c r="T1618" s="464">
        <v>0</v>
      </c>
      <c r="U1618" s="464">
        <v>0</v>
      </c>
      <c r="V1618" s="464" t="s">
        <v>161</v>
      </c>
    </row>
    <row r="1619" spans="1:22" x14ac:dyDescent="0.2">
      <c r="A1619" s="406" t="s">
        <v>258</v>
      </c>
      <c r="B1619" s="406" t="s">
        <v>259</v>
      </c>
      <c r="C1619" s="406" t="s">
        <v>123</v>
      </c>
      <c r="D1619" s="406" t="s">
        <v>302</v>
      </c>
      <c r="E1619" s="406" t="s">
        <v>407</v>
      </c>
      <c r="F1619" s="406">
        <v>10</v>
      </c>
      <c r="G1619" s="406" t="s">
        <v>230</v>
      </c>
      <c r="H1619" s="406" t="s">
        <v>160</v>
      </c>
      <c r="I1619" s="406" t="s">
        <v>246</v>
      </c>
      <c r="J1619" s="406" t="s">
        <v>314</v>
      </c>
      <c r="K1619" s="406"/>
      <c r="L1619" s="406"/>
      <c r="M1619" s="406"/>
      <c r="N1619" s="406"/>
      <c r="O1619" s="406">
        <v>0</v>
      </c>
      <c r="P1619" s="406">
        <v>0.3</v>
      </c>
      <c r="Q1619" s="463">
        <v>10</v>
      </c>
      <c r="R1619" s="464" t="s">
        <v>160</v>
      </c>
      <c r="S1619" s="464" t="s">
        <v>136</v>
      </c>
      <c r="T1619" s="464">
        <v>0</v>
      </c>
      <c r="U1619" s="464">
        <v>0.3</v>
      </c>
      <c r="V1619" s="464" t="s">
        <v>161</v>
      </c>
    </row>
    <row r="1620" spans="1:22" x14ac:dyDescent="0.2">
      <c r="A1620" s="406" t="s">
        <v>258</v>
      </c>
      <c r="B1620" s="406" t="s">
        <v>259</v>
      </c>
      <c r="C1620" s="406" t="s">
        <v>123</v>
      </c>
      <c r="D1620" s="406" t="s">
        <v>302</v>
      </c>
      <c r="E1620" s="406" t="s">
        <v>407</v>
      </c>
      <c r="F1620" s="406">
        <v>10</v>
      </c>
      <c r="G1620" s="406" t="s">
        <v>230</v>
      </c>
      <c r="H1620" s="406" t="s">
        <v>160</v>
      </c>
      <c r="I1620" s="406" t="s">
        <v>246</v>
      </c>
      <c r="J1620" s="406" t="s">
        <v>307</v>
      </c>
      <c r="K1620" s="406"/>
      <c r="L1620" s="406"/>
      <c r="M1620" s="406"/>
      <c r="N1620" s="406"/>
      <c r="O1620" s="406">
        <v>0</v>
      </c>
      <c r="P1620" s="406">
        <v>0</v>
      </c>
      <c r="Q1620" s="463">
        <v>10</v>
      </c>
      <c r="R1620" s="464" t="s">
        <v>160</v>
      </c>
      <c r="S1620" s="464" t="s">
        <v>137</v>
      </c>
      <c r="T1620" s="464">
        <v>0</v>
      </c>
      <c r="U1620" s="464">
        <v>0</v>
      </c>
      <c r="V1620" s="464" t="s">
        <v>161</v>
      </c>
    </row>
    <row r="1621" spans="1:22" x14ac:dyDescent="0.2">
      <c r="A1621" s="406" t="s">
        <v>258</v>
      </c>
      <c r="B1621" s="406" t="s">
        <v>259</v>
      </c>
      <c r="C1621" s="406" t="s">
        <v>123</v>
      </c>
      <c r="D1621" s="406" t="s">
        <v>303</v>
      </c>
      <c r="E1621" s="406" t="s">
        <v>407</v>
      </c>
      <c r="F1621" s="406">
        <v>10</v>
      </c>
      <c r="G1621" s="406" t="s">
        <v>230</v>
      </c>
      <c r="H1621" s="406" t="s">
        <v>160</v>
      </c>
      <c r="I1621" s="406" t="s">
        <v>246</v>
      </c>
      <c r="J1621" s="406" t="s">
        <v>314</v>
      </c>
      <c r="K1621" s="406"/>
      <c r="L1621" s="406"/>
      <c r="M1621" s="406"/>
      <c r="N1621" s="406"/>
      <c r="O1621" s="406">
        <v>0</v>
      </c>
      <c r="P1621" s="406">
        <v>0.3</v>
      </c>
      <c r="Q1621" s="463">
        <v>10</v>
      </c>
      <c r="R1621" s="464" t="s">
        <v>160</v>
      </c>
      <c r="S1621" s="464" t="s">
        <v>138</v>
      </c>
      <c r="T1621" s="464">
        <v>0</v>
      </c>
      <c r="U1621" s="464">
        <v>0.3</v>
      </c>
      <c r="V1621" s="464" t="s">
        <v>161</v>
      </c>
    </row>
    <row r="1622" spans="1:22" x14ac:dyDescent="0.2">
      <c r="A1622" s="406" t="s">
        <v>258</v>
      </c>
      <c r="B1622" s="406" t="s">
        <v>259</v>
      </c>
      <c r="C1622" s="406" t="s">
        <v>123</v>
      </c>
      <c r="D1622" s="406" t="s">
        <v>303</v>
      </c>
      <c r="E1622" s="406" t="s">
        <v>407</v>
      </c>
      <c r="F1622" s="406">
        <v>10</v>
      </c>
      <c r="G1622" s="406" t="s">
        <v>230</v>
      </c>
      <c r="H1622" s="406" t="s">
        <v>160</v>
      </c>
      <c r="I1622" s="406" t="s">
        <v>246</v>
      </c>
      <c r="J1622" s="406" t="s">
        <v>307</v>
      </c>
      <c r="K1622" s="406"/>
      <c r="L1622" s="406"/>
      <c r="M1622" s="406"/>
      <c r="N1622" s="406"/>
      <c r="O1622" s="406">
        <v>0</v>
      </c>
      <c r="P1622" s="406">
        <v>0</v>
      </c>
      <c r="Q1622" s="463">
        <v>10</v>
      </c>
      <c r="R1622" s="464" t="s">
        <v>160</v>
      </c>
      <c r="S1622" s="464" t="s">
        <v>139</v>
      </c>
      <c r="T1622" s="464">
        <v>0</v>
      </c>
      <c r="U1622" s="464">
        <v>0</v>
      </c>
      <c r="V1622" s="464" t="s">
        <v>161</v>
      </c>
    </row>
    <row r="1623" spans="1:22" x14ac:dyDescent="0.2">
      <c r="A1623" s="406" t="s">
        <v>258</v>
      </c>
      <c r="B1623" s="406" t="s">
        <v>259</v>
      </c>
      <c r="C1623" s="406" t="s">
        <v>123</v>
      </c>
      <c r="D1623" s="406" t="s">
        <v>304</v>
      </c>
      <c r="E1623" s="406" t="s">
        <v>407</v>
      </c>
      <c r="F1623" s="406">
        <v>10</v>
      </c>
      <c r="G1623" s="406" t="s">
        <v>230</v>
      </c>
      <c r="H1623" s="406" t="s">
        <v>160</v>
      </c>
      <c r="I1623" s="406" t="s">
        <v>246</v>
      </c>
      <c r="J1623" s="406" t="s">
        <v>314</v>
      </c>
      <c r="K1623" s="406"/>
      <c r="L1623" s="406"/>
      <c r="M1623" s="406"/>
      <c r="N1623" s="406"/>
      <c r="O1623" s="406">
        <v>0</v>
      </c>
      <c r="P1623" s="406">
        <v>0.3</v>
      </c>
      <c r="Q1623" s="463">
        <v>10</v>
      </c>
      <c r="R1623" s="464" t="s">
        <v>160</v>
      </c>
      <c r="S1623" s="464" t="s">
        <v>140</v>
      </c>
      <c r="T1623" s="464">
        <v>0</v>
      </c>
      <c r="U1623" s="464">
        <v>0.3</v>
      </c>
      <c r="V1623" s="464" t="s">
        <v>161</v>
      </c>
    </row>
    <row r="1624" spans="1:22" x14ac:dyDescent="0.2">
      <c r="A1624" s="406" t="s">
        <v>258</v>
      </c>
      <c r="B1624" s="406" t="s">
        <v>259</v>
      </c>
      <c r="C1624" s="406" t="s">
        <v>123</v>
      </c>
      <c r="D1624" s="406" t="s">
        <v>304</v>
      </c>
      <c r="E1624" s="406" t="s">
        <v>407</v>
      </c>
      <c r="F1624" s="406">
        <v>10</v>
      </c>
      <c r="G1624" s="406" t="s">
        <v>230</v>
      </c>
      <c r="H1624" s="406" t="s">
        <v>160</v>
      </c>
      <c r="I1624" s="406" t="s">
        <v>246</v>
      </c>
      <c r="J1624" s="406" t="s">
        <v>307</v>
      </c>
      <c r="K1624" s="406"/>
      <c r="L1624" s="406"/>
      <c r="M1624" s="406"/>
      <c r="N1624" s="406"/>
      <c r="O1624" s="406">
        <v>0</v>
      </c>
      <c r="P1624" s="406">
        <v>0</v>
      </c>
      <c r="Q1624" s="463">
        <v>10</v>
      </c>
      <c r="R1624" s="464" t="s">
        <v>160</v>
      </c>
      <c r="S1624" s="464" t="s">
        <v>141</v>
      </c>
      <c r="T1624" s="464">
        <v>0</v>
      </c>
      <c r="U1624" s="464">
        <v>0</v>
      </c>
      <c r="V1624" s="464" t="s">
        <v>161</v>
      </c>
    </row>
    <row r="1625" spans="1:22" x14ac:dyDescent="0.2">
      <c r="A1625" s="406" t="s">
        <v>258</v>
      </c>
      <c r="B1625" s="406" t="s">
        <v>259</v>
      </c>
      <c r="C1625" s="406" t="s">
        <v>123</v>
      </c>
      <c r="D1625" s="406" t="s">
        <v>73</v>
      </c>
      <c r="E1625" s="406" t="s">
        <v>407</v>
      </c>
      <c r="F1625" s="406">
        <v>11</v>
      </c>
      <c r="G1625" s="406" t="s">
        <v>230</v>
      </c>
      <c r="H1625" s="406" t="s">
        <v>162</v>
      </c>
      <c r="I1625" s="406" t="s">
        <v>246</v>
      </c>
      <c r="J1625" s="406" t="s">
        <v>314</v>
      </c>
      <c r="K1625" s="406"/>
      <c r="L1625" s="406"/>
      <c r="M1625" s="406"/>
      <c r="N1625" s="406"/>
      <c r="O1625" s="406">
        <v>0</v>
      </c>
      <c r="P1625" s="406">
        <v>1.5</v>
      </c>
      <c r="Q1625" s="463">
        <v>11</v>
      </c>
      <c r="R1625" s="464" t="s">
        <v>162</v>
      </c>
      <c r="S1625" s="464" t="s">
        <v>132</v>
      </c>
      <c r="T1625" s="464">
        <v>0</v>
      </c>
      <c r="U1625" s="464">
        <v>1.5</v>
      </c>
      <c r="V1625" s="464" t="s">
        <v>163</v>
      </c>
    </row>
    <row r="1626" spans="1:22" x14ac:dyDescent="0.2">
      <c r="A1626" s="406" t="s">
        <v>258</v>
      </c>
      <c r="B1626" s="406" t="s">
        <v>259</v>
      </c>
      <c r="C1626" s="406" t="s">
        <v>123</v>
      </c>
      <c r="D1626" s="406" t="s">
        <v>73</v>
      </c>
      <c r="E1626" s="406" t="s">
        <v>407</v>
      </c>
      <c r="F1626" s="406">
        <v>11</v>
      </c>
      <c r="G1626" s="406" t="s">
        <v>230</v>
      </c>
      <c r="H1626" s="406" t="s">
        <v>162</v>
      </c>
      <c r="I1626" s="406" t="s">
        <v>246</v>
      </c>
      <c r="J1626" s="406" t="s">
        <v>307</v>
      </c>
      <c r="K1626" s="406"/>
      <c r="L1626" s="406"/>
      <c r="M1626" s="406"/>
      <c r="N1626" s="406"/>
      <c r="O1626" s="406">
        <v>0</v>
      </c>
      <c r="P1626" s="406">
        <v>0</v>
      </c>
      <c r="Q1626" s="463">
        <v>11</v>
      </c>
      <c r="R1626" s="464" t="s">
        <v>162</v>
      </c>
      <c r="S1626" s="464" t="s">
        <v>133</v>
      </c>
      <c r="T1626" s="464">
        <v>0</v>
      </c>
      <c r="U1626" s="464">
        <v>0</v>
      </c>
      <c r="V1626" s="464" t="s">
        <v>163</v>
      </c>
    </row>
    <row r="1627" spans="1:22" x14ac:dyDescent="0.2">
      <c r="A1627" s="406" t="s">
        <v>258</v>
      </c>
      <c r="B1627" s="406" t="s">
        <v>259</v>
      </c>
      <c r="C1627" s="406" t="s">
        <v>123</v>
      </c>
      <c r="D1627" s="406" t="s">
        <v>301</v>
      </c>
      <c r="E1627" s="406" t="s">
        <v>407</v>
      </c>
      <c r="F1627" s="406">
        <v>11</v>
      </c>
      <c r="G1627" s="406" t="s">
        <v>230</v>
      </c>
      <c r="H1627" s="406" t="s">
        <v>162</v>
      </c>
      <c r="I1627" s="406" t="s">
        <v>246</v>
      </c>
      <c r="J1627" s="406" t="s">
        <v>314</v>
      </c>
      <c r="K1627" s="406"/>
      <c r="L1627" s="406"/>
      <c r="M1627" s="406"/>
      <c r="N1627" s="406"/>
      <c r="O1627" s="406">
        <v>0</v>
      </c>
      <c r="P1627" s="406">
        <v>1</v>
      </c>
      <c r="Q1627" s="463">
        <v>11</v>
      </c>
      <c r="R1627" s="464" t="s">
        <v>162</v>
      </c>
      <c r="S1627" s="464" t="s">
        <v>134</v>
      </c>
      <c r="T1627" s="464">
        <v>0</v>
      </c>
      <c r="U1627" s="464">
        <v>1</v>
      </c>
      <c r="V1627" s="464" t="s">
        <v>163</v>
      </c>
    </row>
    <row r="1628" spans="1:22" x14ac:dyDescent="0.2">
      <c r="A1628" s="406" t="s">
        <v>258</v>
      </c>
      <c r="B1628" s="406" t="s">
        <v>259</v>
      </c>
      <c r="C1628" s="406" t="s">
        <v>123</v>
      </c>
      <c r="D1628" s="406" t="s">
        <v>301</v>
      </c>
      <c r="E1628" s="406" t="s">
        <v>407</v>
      </c>
      <c r="F1628" s="406">
        <v>11</v>
      </c>
      <c r="G1628" s="406" t="s">
        <v>230</v>
      </c>
      <c r="H1628" s="406" t="s">
        <v>162</v>
      </c>
      <c r="I1628" s="406" t="s">
        <v>246</v>
      </c>
      <c r="J1628" s="406" t="s">
        <v>307</v>
      </c>
      <c r="K1628" s="406"/>
      <c r="L1628" s="406"/>
      <c r="M1628" s="406"/>
      <c r="N1628" s="406"/>
      <c r="O1628" s="406">
        <v>0</v>
      </c>
      <c r="P1628" s="406">
        <v>0</v>
      </c>
      <c r="Q1628" s="463">
        <v>11</v>
      </c>
      <c r="R1628" s="464" t="s">
        <v>162</v>
      </c>
      <c r="S1628" s="464" t="s">
        <v>135</v>
      </c>
      <c r="T1628" s="464">
        <v>0</v>
      </c>
      <c r="U1628" s="464">
        <v>0</v>
      </c>
      <c r="V1628" s="464" t="s">
        <v>163</v>
      </c>
    </row>
    <row r="1629" spans="1:22" x14ac:dyDescent="0.2">
      <c r="A1629" s="406" t="s">
        <v>258</v>
      </c>
      <c r="B1629" s="406" t="s">
        <v>259</v>
      </c>
      <c r="C1629" s="406" t="s">
        <v>123</v>
      </c>
      <c r="D1629" s="406" t="s">
        <v>302</v>
      </c>
      <c r="E1629" s="406" t="s">
        <v>407</v>
      </c>
      <c r="F1629" s="406">
        <v>11</v>
      </c>
      <c r="G1629" s="406" t="s">
        <v>230</v>
      </c>
      <c r="H1629" s="406" t="s">
        <v>162</v>
      </c>
      <c r="I1629" s="406" t="s">
        <v>246</v>
      </c>
      <c r="J1629" s="406" t="s">
        <v>314</v>
      </c>
      <c r="K1629" s="406"/>
      <c r="L1629" s="406"/>
      <c r="M1629" s="406"/>
      <c r="N1629" s="406"/>
      <c r="O1629" s="406">
        <v>0</v>
      </c>
      <c r="P1629" s="406">
        <v>0.3</v>
      </c>
      <c r="Q1629" s="463">
        <v>11</v>
      </c>
      <c r="R1629" s="464" t="s">
        <v>162</v>
      </c>
      <c r="S1629" s="464" t="s">
        <v>136</v>
      </c>
      <c r="T1629" s="464">
        <v>0</v>
      </c>
      <c r="U1629" s="464">
        <v>0.3</v>
      </c>
      <c r="V1629" s="464" t="s">
        <v>163</v>
      </c>
    </row>
    <row r="1630" spans="1:22" x14ac:dyDescent="0.2">
      <c r="A1630" s="406" t="s">
        <v>258</v>
      </c>
      <c r="B1630" s="406" t="s">
        <v>259</v>
      </c>
      <c r="C1630" s="406" t="s">
        <v>123</v>
      </c>
      <c r="D1630" s="406" t="s">
        <v>302</v>
      </c>
      <c r="E1630" s="406" t="s">
        <v>407</v>
      </c>
      <c r="F1630" s="406">
        <v>11</v>
      </c>
      <c r="G1630" s="406" t="s">
        <v>230</v>
      </c>
      <c r="H1630" s="406" t="s">
        <v>162</v>
      </c>
      <c r="I1630" s="406" t="s">
        <v>246</v>
      </c>
      <c r="J1630" s="406" t="s">
        <v>307</v>
      </c>
      <c r="K1630" s="406"/>
      <c r="L1630" s="406"/>
      <c r="M1630" s="406"/>
      <c r="N1630" s="406"/>
      <c r="O1630" s="406">
        <v>0</v>
      </c>
      <c r="P1630" s="406">
        <v>0</v>
      </c>
      <c r="Q1630" s="463">
        <v>11</v>
      </c>
      <c r="R1630" s="464" t="s">
        <v>162</v>
      </c>
      <c r="S1630" s="464" t="s">
        <v>137</v>
      </c>
      <c r="T1630" s="464">
        <v>0</v>
      </c>
      <c r="U1630" s="464">
        <v>0</v>
      </c>
      <c r="V1630" s="464" t="s">
        <v>163</v>
      </c>
    </row>
    <row r="1631" spans="1:22" x14ac:dyDescent="0.2">
      <c r="A1631" s="406" t="s">
        <v>258</v>
      </c>
      <c r="B1631" s="406" t="s">
        <v>259</v>
      </c>
      <c r="C1631" s="406" t="s">
        <v>123</v>
      </c>
      <c r="D1631" s="406" t="s">
        <v>303</v>
      </c>
      <c r="E1631" s="406" t="s">
        <v>407</v>
      </c>
      <c r="F1631" s="406">
        <v>11</v>
      </c>
      <c r="G1631" s="406" t="s">
        <v>230</v>
      </c>
      <c r="H1631" s="406" t="s">
        <v>162</v>
      </c>
      <c r="I1631" s="406" t="s">
        <v>246</v>
      </c>
      <c r="J1631" s="406" t="s">
        <v>314</v>
      </c>
      <c r="K1631" s="406"/>
      <c r="L1631" s="406"/>
      <c r="M1631" s="406"/>
      <c r="N1631" s="406"/>
      <c r="O1631" s="406">
        <v>0</v>
      </c>
      <c r="P1631" s="406">
        <v>0.3</v>
      </c>
      <c r="Q1631" s="463">
        <v>11</v>
      </c>
      <c r="R1631" s="464" t="s">
        <v>162</v>
      </c>
      <c r="S1631" s="464" t="s">
        <v>138</v>
      </c>
      <c r="T1631" s="464">
        <v>0</v>
      </c>
      <c r="U1631" s="464">
        <v>0.3</v>
      </c>
      <c r="V1631" s="464" t="s">
        <v>163</v>
      </c>
    </row>
    <row r="1632" spans="1:22" x14ac:dyDescent="0.2">
      <c r="A1632" s="406" t="s">
        <v>258</v>
      </c>
      <c r="B1632" s="406" t="s">
        <v>259</v>
      </c>
      <c r="C1632" s="406" t="s">
        <v>123</v>
      </c>
      <c r="D1632" s="406" t="s">
        <v>303</v>
      </c>
      <c r="E1632" s="406" t="s">
        <v>407</v>
      </c>
      <c r="F1632" s="406">
        <v>11</v>
      </c>
      <c r="G1632" s="406" t="s">
        <v>230</v>
      </c>
      <c r="H1632" s="406" t="s">
        <v>162</v>
      </c>
      <c r="I1632" s="406" t="s">
        <v>246</v>
      </c>
      <c r="J1632" s="406" t="s">
        <v>307</v>
      </c>
      <c r="K1632" s="406"/>
      <c r="L1632" s="406"/>
      <c r="M1632" s="406"/>
      <c r="N1632" s="406"/>
      <c r="O1632" s="406">
        <v>0</v>
      </c>
      <c r="P1632" s="406">
        <v>0</v>
      </c>
      <c r="Q1632" s="463">
        <v>11</v>
      </c>
      <c r="R1632" s="464" t="s">
        <v>162</v>
      </c>
      <c r="S1632" s="464" t="s">
        <v>139</v>
      </c>
      <c r="T1632" s="464">
        <v>0</v>
      </c>
      <c r="U1632" s="464">
        <v>0</v>
      </c>
      <c r="V1632" s="464" t="s">
        <v>163</v>
      </c>
    </row>
    <row r="1633" spans="1:22" x14ac:dyDescent="0.2">
      <c r="A1633" s="406" t="s">
        <v>258</v>
      </c>
      <c r="B1633" s="406" t="s">
        <v>259</v>
      </c>
      <c r="C1633" s="406" t="s">
        <v>123</v>
      </c>
      <c r="D1633" s="406" t="s">
        <v>304</v>
      </c>
      <c r="E1633" s="406" t="s">
        <v>407</v>
      </c>
      <c r="F1633" s="406">
        <v>11</v>
      </c>
      <c r="G1633" s="406" t="s">
        <v>230</v>
      </c>
      <c r="H1633" s="406" t="s">
        <v>162</v>
      </c>
      <c r="I1633" s="406" t="s">
        <v>246</v>
      </c>
      <c r="J1633" s="406" t="s">
        <v>314</v>
      </c>
      <c r="K1633" s="406"/>
      <c r="L1633" s="406"/>
      <c r="M1633" s="406"/>
      <c r="N1633" s="406"/>
      <c r="O1633" s="406">
        <v>0</v>
      </c>
      <c r="P1633" s="406">
        <v>0.3</v>
      </c>
      <c r="Q1633" s="463">
        <v>11</v>
      </c>
      <c r="R1633" s="464" t="s">
        <v>162</v>
      </c>
      <c r="S1633" s="464" t="s">
        <v>140</v>
      </c>
      <c r="T1633" s="464">
        <v>0</v>
      </c>
      <c r="U1633" s="464">
        <v>0.3</v>
      </c>
      <c r="V1633" s="464" t="s">
        <v>163</v>
      </c>
    </row>
    <row r="1634" spans="1:22" x14ac:dyDescent="0.2">
      <c r="A1634" s="406" t="s">
        <v>258</v>
      </c>
      <c r="B1634" s="406" t="s">
        <v>259</v>
      </c>
      <c r="C1634" s="406" t="s">
        <v>123</v>
      </c>
      <c r="D1634" s="406" t="s">
        <v>304</v>
      </c>
      <c r="E1634" s="406" t="s">
        <v>407</v>
      </c>
      <c r="F1634" s="406">
        <v>11</v>
      </c>
      <c r="G1634" s="406" t="s">
        <v>230</v>
      </c>
      <c r="H1634" s="406" t="s">
        <v>162</v>
      </c>
      <c r="I1634" s="406" t="s">
        <v>246</v>
      </c>
      <c r="J1634" s="406" t="s">
        <v>307</v>
      </c>
      <c r="K1634" s="406"/>
      <c r="L1634" s="406"/>
      <c r="M1634" s="406"/>
      <c r="N1634" s="406"/>
      <c r="O1634" s="406">
        <v>0</v>
      </c>
      <c r="P1634" s="406">
        <v>0</v>
      </c>
      <c r="Q1634" s="463">
        <v>11</v>
      </c>
      <c r="R1634" s="464" t="s">
        <v>162</v>
      </c>
      <c r="S1634" s="464" t="s">
        <v>141</v>
      </c>
      <c r="T1634" s="464">
        <v>0</v>
      </c>
      <c r="U1634" s="464">
        <v>0</v>
      </c>
      <c r="V1634" s="464" t="s">
        <v>163</v>
      </c>
    </row>
    <row r="1635" spans="1:22" x14ac:dyDescent="0.2">
      <c r="A1635" s="406" t="s">
        <v>258</v>
      </c>
      <c r="B1635" s="406" t="s">
        <v>259</v>
      </c>
      <c r="C1635" s="406" t="s">
        <v>123</v>
      </c>
      <c r="D1635" s="406" t="s">
        <v>73</v>
      </c>
      <c r="E1635" s="406" t="s">
        <v>407</v>
      </c>
      <c r="F1635" s="406">
        <v>12</v>
      </c>
      <c r="G1635" s="406" t="s">
        <v>230</v>
      </c>
      <c r="H1635" s="406" t="s">
        <v>164</v>
      </c>
      <c r="I1635" s="406" t="s">
        <v>246</v>
      </c>
      <c r="J1635" s="406" t="s">
        <v>314</v>
      </c>
      <c r="K1635" s="406"/>
      <c r="L1635" s="406"/>
      <c r="M1635" s="406"/>
      <c r="N1635" s="406"/>
      <c r="O1635" s="406">
        <v>0</v>
      </c>
      <c r="P1635" s="406">
        <v>1.5</v>
      </c>
      <c r="Q1635" s="463">
        <v>12</v>
      </c>
      <c r="R1635" s="464" t="s">
        <v>164</v>
      </c>
      <c r="S1635" s="464" t="s">
        <v>132</v>
      </c>
      <c r="T1635" s="464">
        <v>0</v>
      </c>
      <c r="U1635" s="464">
        <v>1.5</v>
      </c>
      <c r="V1635" s="464" t="s">
        <v>165</v>
      </c>
    </row>
    <row r="1636" spans="1:22" x14ac:dyDescent="0.2">
      <c r="A1636" s="406" t="s">
        <v>258</v>
      </c>
      <c r="B1636" s="406" t="s">
        <v>259</v>
      </c>
      <c r="C1636" s="406" t="s">
        <v>123</v>
      </c>
      <c r="D1636" s="406" t="s">
        <v>73</v>
      </c>
      <c r="E1636" s="406" t="s">
        <v>407</v>
      </c>
      <c r="F1636" s="406">
        <v>12</v>
      </c>
      <c r="G1636" s="406" t="s">
        <v>230</v>
      </c>
      <c r="H1636" s="406" t="s">
        <v>164</v>
      </c>
      <c r="I1636" s="406" t="s">
        <v>246</v>
      </c>
      <c r="J1636" s="406" t="s">
        <v>307</v>
      </c>
      <c r="K1636" s="406"/>
      <c r="L1636" s="406"/>
      <c r="M1636" s="406"/>
      <c r="N1636" s="406"/>
      <c r="O1636" s="406">
        <v>0</v>
      </c>
      <c r="P1636" s="406">
        <v>0</v>
      </c>
      <c r="Q1636" s="463">
        <v>12</v>
      </c>
      <c r="R1636" s="464" t="s">
        <v>164</v>
      </c>
      <c r="S1636" s="464" t="s">
        <v>133</v>
      </c>
      <c r="T1636" s="464">
        <v>0</v>
      </c>
      <c r="U1636" s="464">
        <v>0</v>
      </c>
      <c r="V1636" s="464" t="s">
        <v>165</v>
      </c>
    </row>
    <row r="1637" spans="1:22" x14ac:dyDescent="0.2">
      <c r="A1637" s="406" t="s">
        <v>258</v>
      </c>
      <c r="B1637" s="406" t="s">
        <v>259</v>
      </c>
      <c r="C1637" s="406" t="s">
        <v>123</v>
      </c>
      <c r="D1637" s="406" t="s">
        <v>301</v>
      </c>
      <c r="E1637" s="406" t="s">
        <v>407</v>
      </c>
      <c r="F1637" s="406">
        <v>12</v>
      </c>
      <c r="G1637" s="406" t="s">
        <v>230</v>
      </c>
      <c r="H1637" s="406" t="s">
        <v>164</v>
      </c>
      <c r="I1637" s="406" t="s">
        <v>246</v>
      </c>
      <c r="J1637" s="406" t="s">
        <v>314</v>
      </c>
      <c r="K1637" s="406"/>
      <c r="L1637" s="406"/>
      <c r="M1637" s="406"/>
      <c r="N1637" s="406"/>
      <c r="O1637" s="406">
        <v>0</v>
      </c>
      <c r="P1637" s="406">
        <v>0.7</v>
      </c>
      <c r="Q1637" s="463">
        <v>12</v>
      </c>
      <c r="R1637" s="464" t="s">
        <v>164</v>
      </c>
      <c r="S1637" s="464" t="s">
        <v>134</v>
      </c>
      <c r="T1637" s="464">
        <v>0</v>
      </c>
      <c r="U1637" s="464">
        <v>0.7</v>
      </c>
      <c r="V1637" s="464" t="s">
        <v>165</v>
      </c>
    </row>
    <row r="1638" spans="1:22" x14ac:dyDescent="0.2">
      <c r="A1638" s="406" t="s">
        <v>258</v>
      </c>
      <c r="B1638" s="406" t="s">
        <v>259</v>
      </c>
      <c r="C1638" s="406" t="s">
        <v>123</v>
      </c>
      <c r="D1638" s="406" t="s">
        <v>301</v>
      </c>
      <c r="E1638" s="406" t="s">
        <v>407</v>
      </c>
      <c r="F1638" s="406">
        <v>12</v>
      </c>
      <c r="G1638" s="406" t="s">
        <v>230</v>
      </c>
      <c r="H1638" s="406" t="s">
        <v>164</v>
      </c>
      <c r="I1638" s="406" t="s">
        <v>246</v>
      </c>
      <c r="J1638" s="406" t="s">
        <v>307</v>
      </c>
      <c r="K1638" s="406"/>
      <c r="L1638" s="406"/>
      <c r="M1638" s="406"/>
      <c r="N1638" s="406"/>
      <c r="O1638" s="406">
        <v>0</v>
      </c>
      <c r="P1638" s="406">
        <v>0</v>
      </c>
      <c r="Q1638" s="463">
        <v>12</v>
      </c>
      <c r="R1638" s="464" t="s">
        <v>164</v>
      </c>
      <c r="S1638" s="464" t="s">
        <v>135</v>
      </c>
      <c r="T1638" s="464">
        <v>0</v>
      </c>
      <c r="U1638" s="464">
        <v>0</v>
      </c>
      <c r="V1638" s="464" t="s">
        <v>165</v>
      </c>
    </row>
    <row r="1639" spans="1:22" x14ac:dyDescent="0.2">
      <c r="A1639" s="406" t="s">
        <v>258</v>
      </c>
      <c r="B1639" s="406" t="s">
        <v>259</v>
      </c>
      <c r="C1639" s="406" t="s">
        <v>123</v>
      </c>
      <c r="D1639" s="406" t="s">
        <v>302</v>
      </c>
      <c r="E1639" s="406" t="s">
        <v>407</v>
      </c>
      <c r="F1639" s="406">
        <v>12</v>
      </c>
      <c r="G1639" s="406" t="s">
        <v>230</v>
      </c>
      <c r="H1639" s="406" t="s">
        <v>164</v>
      </c>
      <c r="I1639" s="406" t="s">
        <v>246</v>
      </c>
      <c r="J1639" s="406" t="s">
        <v>314</v>
      </c>
      <c r="K1639" s="406"/>
      <c r="L1639" s="406"/>
      <c r="M1639" s="406"/>
      <c r="N1639" s="406"/>
      <c r="O1639" s="406">
        <v>0</v>
      </c>
      <c r="P1639" s="406">
        <v>0</v>
      </c>
      <c r="Q1639" s="463">
        <v>12</v>
      </c>
      <c r="R1639" s="464" t="s">
        <v>164</v>
      </c>
      <c r="S1639" s="464" t="s">
        <v>136</v>
      </c>
      <c r="T1639" s="464">
        <v>0</v>
      </c>
      <c r="U1639" s="464">
        <v>0</v>
      </c>
      <c r="V1639" s="464" t="s">
        <v>165</v>
      </c>
    </row>
    <row r="1640" spans="1:22" x14ac:dyDescent="0.2">
      <c r="A1640" s="406" t="s">
        <v>258</v>
      </c>
      <c r="B1640" s="406" t="s">
        <v>259</v>
      </c>
      <c r="C1640" s="406" t="s">
        <v>123</v>
      </c>
      <c r="D1640" s="406" t="s">
        <v>302</v>
      </c>
      <c r="E1640" s="406" t="s">
        <v>407</v>
      </c>
      <c r="F1640" s="406">
        <v>12</v>
      </c>
      <c r="G1640" s="406" t="s">
        <v>230</v>
      </c>
      <c r="H1640" s="406" t="s">
        <v>164</v>
      </c>
      <c r="I1640" s="406" t="s">
        <v>246</v>
      </c>
      <c r="J1640" s="406" t="s">
        <v>307</v>
      </c>
      <c r="K1640" s="406"/>
      <c r="L1640" s="406"/>
      <c r="M1640" s="406"/>
      <c r="N1640" s="406"/>
      <c r="O1640" s="406">
        <v>0</v>
      </c>
      <c r="P1640" s="406">
        <v>0</v>
      </c>
      <c r="Q1640" s="463">
        <v>12</v>
      </c>
      <c r="R1640" s="464" t="s">
        <v>164</v>
      </c>
      <c r="S1640" s="464" t="s">
        <v>137</v>
      </c>
      <c r="T1640" s="464">
        <v>0</v>
      </c>
      <c r="U1640" s="464">
        <v>0</v>
      </c>
      <c r="V1640" s="464" t="s">
        <v>165</v>
      </c>
    </row>
    <row r="1641" spans="1:22" x14ac:dyDescent="0.2">
      <c r="A1641" s="406" t="s">
        <v>258</v>
      </c>
      <c r="B1641" s="406" t="s">
        <v>259</v>
      </c>
      <c r="C1641" s="406" t="s">
        <v>123</v>
      </c>
      <c r="D1641" s="406" t="s">
        <v>303</v>
      </c>
      <c r="E1641" s="406" t="s">
        <v>407</v>
      </c>
      <c r="F1641" s="406">
        <v>12</v>
      </c>
      <c r="G1641" s="406" t="s">
        <v>230</v>
      </c>
      <c r="H1641" s="406" t="s">
        <v>164</v>
      </c>
      <c r="I1641" s="406" t="s">
        <v>246</v>
      </c>
      <c r="J1641" s="406" t="s">
        <v>314</v>
      </c>
      <c r="K1641" s="406"/>
      <c r="L1641" s="406"/>
      <c r="M1641" s="406"/>
      <c r="N1641" s="406"/>
      <c r="O1641" s="406">
        <v>0</v>
      </c>
      <c r="P1641" s="406">
        <v>0</v>
      </c>
      <c r="Q1641" s="463">
        <v>12</v>
      </c>
      <c r="R1641" s="464" t="s">
        <v>164</v>
      </c>
      <c r="S1641" s="464" t="s">
        <v>138</v>
      </c>
      <c r="T1641" s="464">
        <v>0</v>
      </c>
      <c r="U1641" s="464">
        <v>0</v>
      </c>
      <c r="V1641" s="464" t="s">
        <v>165</v>
      </c>
    </row>
    <row r="1642" spans="1:22" x14ac:dyDescent="0.2">
      <c r="A1642" s="406" t="s">
        <v>258</v>
      </c>
      <c r="B1642" s="406" t="s">
        <v>259</v>
      </c>
      <c r="C1642" s="406" t="s">
        <v>123</v>
      </c>
      <c r="D1642" s="406" t="s">
        <v>303</v>
      </c>
      <c r="E1642" s="406" t="s">
        <v>407</v>
      </c>
      <c r="F1642" s="406">
        <v>12</v>
      </c>
      <c r="G1642" s="406" t="s">
        <v>230</v>
      </c>
      <c r="H1642" s="406" t="s">
        <v>164</v>
      </c>
      <c r="I1642" s="406" t="s">
        <v>246</v>
      </c>
      <c r="J1642" s="406" t="s">
        <v>307</v>
      </c>
      <c r="K1642" s="406"/>
      <c r="L1642" s="406"/>
      <c r="M1642" s="406"/>
      <c r="N1642" s="406"/>
      <c r="O1642" s="406">
        <v>0</v>
      </c>
      <c r="P1642" s="406">
        <v>0</v>
      </c>
      <c r="Q1642" s="463">
        <v>12</v>
      </c>
      <c r="R1642" s="464" t="s">
        <v>164</v>
      </c>
      <c r="S1642" s="464" t="s">
        <v>139</v>
      </c>
      <c r="T1642" s="464">
        <v>0</v>
      </c>
      <c r="U1642" s="464">
        <v>0</v>
      </c>
      <c r="V1642" s="464" t="s">
        <v>165</v>
      </c>
    </row>
    <row r="1643" spans="1:22" x14ac:dyDescent="0.2">
      <c r="A1643" s="406" t="s">
        <v>258</v>
      </c>
      <c r="B1643" s="406" t="s">
        <v>259</v>
      </c>
      <c r="C1643" s="406" t="s">
        <v>123</v>
      </c>
      <c r="D1643" s="406" t="s">
        <v>304</v>
      </c>
      <c r="E1643" s="406" t="s">
        <v>407</v>
      </c>
      <c r="F1643" s="406">
        <v>12</v>
      </c>
      <c r="G1643" s="406" t="s">
        <v>230</v>
      </c>
      <c r="H1643" s="406" t="s">
        <v>164</v>
      </c>
      <c r="I1643" s="406" t="s">
        <v>246</v>
      </c>
      <c r="J1643" s="406" t="s">
        <v>314</v>
      </c>
      <c r="K1643" s="406"/>
      <c r="L1643" s="406"/>
      <c r="M1643" s="406"/>
      <c r="N1643" s="406"/>
      <c r="O1643" s="406">
        <v>0</v>
      </c>
      <c r="P1643" s="406">
        <v>0</v>
      </c>
      <c r="Q1643" s="463">
        <v>12</v>
      </c>
      <c r="R1643" s="464" t="s">
        <v>164</v>
      </c>
      <c r="S1643" s="464" t="s">
        <v>140</v>
      </c>
      <c r="T1643" s="464">
        <v>0</v>
      </c>
      <c r="U1643" s="464">
        <v>0</v>
      </c>
      <c r="V1643" s="464" t="s">
        <v>165</v>
      </c>
    </row>
    <row r="1644" spans="1:22" x14ac:dyDescent="0.2">
      <c r="A1644" s="406" t="s">
        <v>258</v>
      </c>
      <c r="B1644" s="406" t="s">
        <v>259</v>
      </c>
      <c r="C1644" s="406" t="s">
        <v>123</v>
      </c>
      <c r="D1644" s="406" t="s">
        <v>304</v>
      </c>
      <c r="E1644" s="406" t="s">
        <v>407</v>
      </c>
      <c r="F1644" s="406">
        <v>12</v>
      </c>
      <c r="G1644" s="406" t="s">
        <v>230</v>
      </c>
      <c r="H1644" s="406" t="s">
        <v>164</v>
      </c>
      <c r="I1644" s="406" t="s">
        <v>246</v>
      </c>
      <c r="J1644" s="406" t="s">
        <v>307</v>
      </c>
      <c r="K1644" s="406"/>
      <c r="L1644" s="406"/>
      <c r="M1644" s="406"/>
      <c r="N1644" s="406"/>
      <c r="O1644" s="406">
        <v>0</v>
      </c>
      <c r="P1644" s="406">
        <v>0</v>
      </c>
      <c r="Q1644" s="463">
        <v>12</v>
      </c>
      <c r="R1644" s="464" t="s">
        <v>164</v>
      </c>
      <c r="S1644" s="464" t="s">
        <v>141</v>
      </c>
      <c r="T1644" s="464">
        <v>0</v>
      </c>
      <c r="U1644" s="464">
        <v>0</v>
      </c>
      <c r="V1644" s="464" t="s">
        <v>165</v>
      </c>
    </row>
    <row r="1645" spans="1:22" x14ac:dyDescent="0.2">
      <c r="A1645" s="406" t="s">
        <v>258</v>
      </c>
      <c r="B1645" s="406" t="s">
        <v>259</v>
      </c>
      <c r="C1645" s="406" t="s">
        <v>123</v>
      </c>
      <c r="D1645" s="406" t="s">
        <v>73</v>
      </c>
      <c r="E1645" s="406" t="s">
        <v>407</v>
      </c>
      <c r="F1645" s="406">
        <v>13</v>
      </c>
      <c r="G1645" s="406" t="s">
        <v>230</v>
      </c>
      <c r="H1645" s="406" t="s">
        <v>166</v>
      </c>
      <c r="I1645" s="406" t="s">
        <v>246</v>
      </c>
      <c r="J1645" s="406" t="s">
        <v>314</v>
      </c>
      <c r="K1645" s="406"/>
      <c r="L1645" s="406"/>
      <c r="M1645" s="406"/>
      <c r="N1645" s="406"/>
      <c r="O1645" s="406">
        <v>0</v>
      </c>
      <c r="P1645" s="406">
        <v>0.45</v>
      </c>
      <c r="Q1645" s="463">
        <v>13</v>
      </c>
      <c r="R1645" s="464" t="s">
        <v>166</v>
      </c>
      <c r="S1645" s="464" t="s">
        <v>132</v>
      </c>
      <c r="T1645" s="464">
        <v>0</v>
      </c>
      <c r="U1645" s="464">
        <v>0.45</v>
      </c>
      <c r="V1645" s="464" t="s">
        <v>167</v>
      </c>
    </row>
    <row r="1646" spans="1:22" x14ac:dyDescent="0.2">
      <c r="A1646" s="406" t="s">
        <v>258</v>
      </c>
      <c r="B1646" s="406" t="s">
        <v>259</v>
      </c>
      <c r="C1646" s="406" t="s">
        <v>123</v>
      </c>
      <c r="D1646" s="406" t="s">
        <v>73</v>
      </c>
      <c r="E1646" s="406" t="s">
        <v>407</v>
      </c>
      <c r="F1646" s="406">
        <v>13</v>
      </c>
      <c r="G1646" s="406" t="s">
        <v>230</v>
      </c>
      <c r="H1646" s="406" t="s">
        <v>166</v>
      </c>
      <c r="I1646" s="406" t="s">
        <v>246</v>
      </c>
      <c r="J1646" s="406" t="s">
        <v>307</v>
      </c>
      <c r="K1646" s="406"/>
      <c r="L1646" s="406"/>
      <c r="M1646" s="406"/>
      <c r="N1646" s="406"/>
      <c r="O1646" s="406">
        <v>0</v>
      </c>
      <c r="P1646" s="406">
        <v>0</v>
      </c>
      <c r="Q1646" s="463">
        <v>13</v>
      </c>
      <c r="R1646" s="464" t="s">
        <v>166</v>
      </c>
      <c r="S1646" s="464" t="s">
        <v>133</v>
      </c>
      <c r="T1646" s="464">
        <v>0</v>
      </c>
      <c r="U1646" s="464">
        <v>0</v>
      </c>
      <c r="V1646" s="464" t="s">
        <v>167</v>
      </c>
    </row>
    <row r="1647" spans="1:22" x14ac:dyDescent="0.2">
      <c r="A1647" s="406" t="s">
        <v>258</v>
      </c>
      <c r="B1647" s="406" t="s">
        <v>259</v>
      </c>
      <c r="C1647" s="406" t="s">
        <v>123</v>
      </c>
      <c r="D1647" s="406" t="s">
        <v>301</v>
      </c>
      <c r="E1647" s="406" t="s">
        <v>407</v>
      </c>
      <c r="F1647" s="406">
        <v>13</v>
      </c>
      <c r="G1647" s="406" t="s">
        <v>230</v>
      </c>
      <c r="H1647" s="406" t="s">
        <v>166</v>
      </c>
      <c r="I1647" s="406" t="s">
        <v>246</v>
      </c>
      <c r="J1647" s="406" t="s">
        <v>314</v>
      </c>
      <c r="K1647" s="406"/>
      <c r="L1647" s="406"/>
      <c r="M1647" s="406"/>
      <c r="N1647" s="406"/>
      <c r="O1647" s="406">
        <v>0</v>
      </c>
      <c r="P1647" s="406">
        <v>0</v>
      </c>
      <c r="Q1647" s="463">
        <v>13</v>
      </c>
      <c r="R1647" s="464" t="s">
        <v>166</v>
      </c>
      <c r="S1647" s="464" t="s">
        <v>134</v>
      </c>
      <c r="T1647" s="464">
        <v>0</v>
      </c>
      <c r="U1647" s="464">
        <v>0</v>
      </c>
      <c r="V1647" s="464" t="s">
        <v>167</v>
      </c>
    </row>
    <row r="1648" spans="1:22" x14ac:dyDescent="0.2">
      <c r="A1648" s="406" t="s">
        <v>258</v>
      </c>
      <c r="B1648" s="406" t="s">
        <v>259</v>
      </c>
      <c r="C1648" s="406" t="s">
        <v>123</v>
      </c>
      <c r="D1648" s="406" t="s">
        <v>301</v>
      </c>
      <c r="E1648" s="406" t="s">
        <v>407</v>
      </c>
      <c r="F1648" s="406">
        <v>13</v>
      </c>
      <c r="G1648" s="406" t="s">
        <v>230</v>
      </c>
      <c r="H1648" s="406" t="s">
        <v>166</v>
      </c>
      <c r="I1648" s="406" t="s">
        <v>246</v>
      </c>
      <c r="J1648" s="406" t="s">
        <v>307</v>
      </c>
      <c r="K1648" s="406"/>
      <c r="L1648" s="406"/>
      <c r="M1648" s="406"/>
      <c r="N1648" s="406"/>
      <c r="O1648" s="406">
        <v>0</v>
      </c>
      <c r="P1648" s="406">
        <v>0</v>
      </c>
      <c r="Q1648" s="463">
        <v>13</v>
      </c>
      <c r="R1648" s="464" t="s">
        <v>166</v>
      </c>
      <c r="S1648" s="464" t="s">
        <v>135</v>
      </c>
      <c r="T1648" s="464">
        <v>0</v>
      </c>
      <c r="U1648" s="464">
        <v>0</v>
      </c>
      <c r="V1648" s="464" t="s">
        <v>167</v>
      </c>
    </row>
    <row r="1649" spans="1:22" x14ac:dyDescent="0.2">
      <c r="A1649" s="406" t="s">
        <v>258</v>
      </c>
      <c r="B1649" s="406" t="s">
        <v>259</v>
      </c>
      <c r="C1649" s="406" t="s">
        <v>123</v>
      </c>
      <c r="D1649" s="406" t="s">
        <v>302</v>
      </c>
      <c r="E1649" s="406" t="s">
        <v>407</v>
      </c>
      <c r="F1649" s="406">
        <v>13</v>
      </c>
      <c r="G1649" s="406" t="s">
        <v>230</v>
      </c>
      <c r="H1649" s="406" t="s">
        <v>166</v>
      </c>
      <c r="I1649" s="406" t="s">
        <v>246</v>
      </c>
      <c r="J1649" s="406" t="s">
        <v>314</v>
      </c>
      <c r="K1649" s="406"/>
      <c r="L1649" s="406"/>
      <c r="M1649" s="406"/>
      <c r="N1649" s="406"/>
      <c r="O1649" s="406">
        <v>0</v>
      </c>
      <c r="P1649" s="406">
        <v>0</v>
      </c>
      <c r="Q1649" s="463">
        <v>13</v>
      </c>
      <c r="R1649" s="464" t="s">
        <v>166</v>
      </c>
      <c r="S1649" s="464" t="s">
        <v>136</v>
      </c>
      <c r="T1649" s="464">
        <v>0</v>
      </c>
      <c r="U1649" s="464">
        <v>0</v>
      </c>
      <c r="V1649" s="464" t="s">
        <v>167</v>
      </c>
    </row>
    <row r="1650" spans="1:22" x14ac:dyDescent="0.2">
      <c r="A1650" s="406" t="s">
        <v>258</v>
      </c>
      <c r="B1650" s="406" t="s">
        <v>259</v>
      </c>
      <c r="C1650" s="406" t="s">
        <v>123</v>
      </c>
      <c r="D1650" s="406" t="s">
        <v>302</v>
      </c>
      <c r="E1650" s="406" t="s">
        <v>407</v>
      </c>
      <c r="F1650" s="406">
        <v>13</v>
      </c>
      <c r="G1650" s="406" t="s">
        <v>230</v>
      </c>
      <c r="H1650" s="406" t="s">
        <v>166</v>
      </c>
      <c r="I1650" s="406" t="s">
        <v>246</v>
      </c>
      <c r="J1650" s="406" t="s">
        <v>307</v>
      </c>
      <c r="K1650" s="406"/>
      <c r="L1650" s="406"/>
      <c r="M1650" s="406"/>
      <c r="N1650" s="406"/>
      <c r="O1650" s="406">
        <v>0</v>
      </c>
      <c r="P1650" s="406">
        <v>0</v>
      </c>
      <c r="Q1650" s="463">
        <v>13</v>
      </c>
      <c r="R1650" s="464" t="s">
        <v>166</v>
      </c>
      <c r="S1650" s="464" t="s">
        <v>137</v>
      </c>
      <c r="T1650" s="464">
        <v>0</v>
      </c>
      <c r="U1650" s="464">
        <v>0</v>
      </c>
      <c r="V1650" s="464" t="s">
        <v>167</v>
      </c>
    </row>
    <row r="1651" spans="1:22" x14ac:dyDescent="0.2">
      <c r="A1651" s="406" t="s">
        <v>258</v>
      </c>
      <c r="B1651" s="406" t="s">
        <v>259</v>
      </c>
      <c r="C1651" s="406" t="s">
        <v>123</v>
      </c>
      <c r="D1651" s="406" t="s">
        <v>303</v>
      </c>
      <c r="E1651" s="406" t="s">
        <v>407</v>
      </c>
      <c r="F1651" s="406">
        <v>13</v>
      </c>
      <c r="G1651" s="406" t="s">
        <v>230</v>
      </c>
      <c r="H1651" s="406" t="s">
        <v>166</v>
      </c>
      <c r="I1651" s="406" t="s">
        <v>246</v>
      </c>
      <c r="J1651" s="406" t="s">
        <v>314</v>
      </c>
      <c r="K1651" s="406"/>
      <c r="L1651" s="406"/>
      <c r="M1651" s="406"/>
      <c r="N1651" s="406"/>
      <c r="O1651" s="406">
        <v>0</v>
      </c>
      <c r="P1651" s="406">
        <v>0</v>
      </c>
      <c r="Q1651" s="463">
        <v>13</v>
      </c>
      <c r="R1651" s="464" t="s">
        <v>166</v>
      </c>
      <c r="S1651" s="464" t="s">
        <v>138</v>
      </c>
      <c r="T1651" s="464">
        <v>0</v>
      </c>
      <c r="U1651" s="464">
        <v>0</v>
      </c>
      <c r="V1651" s="464" t="s">
        <v>167</v>
      </c>
    </row>
    <row r="1652" spans="1:22" x14ac:dyDescent="0.2">
      <c r="A1652" s="406" t="s">
        <v>258</v>
      </c>
      <c r="B1652" s="406" t="s">
        <v>259</v>
      </c>
      <c r="C1652" s="406" t="s">
        <v>123</v>
      </c>
      <c r="D1652" s="406" t="s">
        <v>303</v>
      </c>
      <c r="E1652" s="406" t="s">
        <v>407</v>
      </c>
      <c r="F1652" s="406">
        <v>13</v>
      </c>
      <c r="G1652" s="406" t="s">
        <v>230</v>
      </c>
      <c r="H1652" s="406" t="s">
        <v>166</v>
      </c>
      <c r="I1652" s="406" t="s">
        <v>246</v>
      </c>
      <c r="J1652" s="406" t="s">
        <v>307</v>
      </c>
      <c r="K1652" s="406"/>
      <c r="L1652" s="406"/>
      <c r="M1652" s="406"/>
      <c r="N1652" s="406"/>
      <c r="O1652" s="406">
        <v>0</v>
      </c>
      <c r="P1652" s="406">
        <v>0</v>
      </c>
      <c r="Q1652" s="463">
        <v>13</v>
      </c>
      <c r="R1652" s="464" t="s">
        <v>166</v>
      </c>
      <c r="S1652" s="464" t="s">
        <v>139</v>
      </c>
      <c r="T1652" s="464">
        <v>0</v>
      </c>
      <c r="U1652" s="464">
        <v>0</v>
      </c>
      <c r="V1652" s="464" t="s">
        <v>167</v>
      </c>
    </row>
    <row r="1653" spans="1:22" x14ac:dyDescent="0.2">
      <c r="A1653" s="406" t="s">
        <v>258</v>
      </c>
      <c r="B1653" s="406" t="s">
        <v>259</v>
      </c>
      <c r="C1653" s="406" t="s">
        <v>123</v>
      </c>
      <c r="D1653" s="406" t="s">
        <v>304</v>
      </c>
      <c r="E1653" s="406" t="s">
        <v>407</v>
      </c>
      <c r="F1653" s="406">
        <v>13</v>
      </c>
      <c r="G1653" s="406" t="s">
        <v>230</v>
      </c>
      <c r="H1653" s="406" t="s">
        <v>166</v>
      </c>
      <c r="I1653" s="406" t="s">
        <v>246</v>
      </c>
      <c r="J1653" s="406" t="s">
        <v>314</v>
      </c>
      <c r="K1653" s="406"/>
      <c r="L1653" s="406"/>
      <c r="M1653" s="406"/>
      <c r="N1653" s="406"/>
      <c r="O1653" s="406">
        <v>0</v>
      </c>
      <c r="P1653" s="406">
        <v>0</v>
      </c>
      <c r="Q1653" s="463">
        <v>13</v>
      </c>
      <c r="R1653" s="464" t="s">
        <v>166</v>
      </c>
      <c r="S1653" s="464" t="s">
        <v>140</v>
      </c>
      <c r="T1653" s="464">
        <v>0</v>
      </c>
      <c r="U1653" s="464">
        <v>0</v>
      </c>
      <c r="V1653" s="464" t="s">
        <v>167</v>
      </c>
    </row>
    <row r="1654" spans="1:22" x14ac:dyDescent="0.2">
      <c r="A1654" s="406" t="s">
        <v>258</v>
      </c>
      <c r="B1654" s="406" t="s">
        <v>259</v>
      </c>
      <c r="C1654" s="406" t="s">
        <v>123</v>
      </c>
      <c r="D1654" s="406" t="s">
        <v>304</v>
      </c>
      <c r="E1654" s="406" t="s">
        <v>407</v>
      </c>
      <c r="F1654" s="406">
        <v>13</v>
      </c>
      <c r="G1654" s="406" t="s">
        <v>230</v>
      </c>
      <c r="H1654" s="406" t="s">
        <v>166</v>
      </c>
      <c r="I1654" s="406" t="s">
        <v>246</v>
      </c>
      <c r="J1654" s="406" t="s">
        <v>307</v>
      </c>
      <c r="K1654" s="406"/>
      <c r="L1654" s="406"/>
      <c r="M1654" s="406"/>
      <c r="N1654" s="406"/>
      <c r="O1654" s="406">
        <v>0</v>
      </c>
      <c r="P1654" s="406">
        <v>0</v>
      </c>
      <c r="Q1654" s="463">
        <v>13</v>
      </c>
      <c r="R1654" s="464" t="s">
        <v>166</v>
      </c>
      <c r="S1654" s="464" t="s">
        <v>141</v>
      </c>
      <c r="T1654" s="464">
        <v>0</v>
      </c>
      <c r="U1654" s="464">
        <v>0</v>
      </c>
      <c r="V1654" s="464" t="s">
        <v>167</v>
      </c>
    </row>
    <row r="1655" spans="1:22" x14ac:dyDescent="0.2">
      <c r="A1655" s="406" t="s">
        <v>258</v>
      </c>
      <c r="B1655" s="406" t="s">
        <v>259</v>
      </c>
      <c r="C1655" s="406" t="s">
        <v>123</v>
      </c>
      <c r="D1655" s="406" t="s">
        <v>73</v>
      </c>
      <c r="E1655" s="406" t="s">
        <v>407</v>
      </c>
      <c r="F1655" s="406">
        <v>14</v>
      </c>
      <c r="G1655" s="406" t="s">
        <v>230</v>
      </c>
      <c r="H1655" s="406" t="s">
        <v>168</v>
      </c>
      <c r="I1655" s="406" t="s">
        <v>246</v>
      </c>
      <c r="J1655" s="406" t="s">
        <v>314</v>
      </c>
      <c r="K1655" s="406"/>
      <c r="L1655" s="406"/>
      <c r="M1655" s="406"/>
      <c r="N1655" s="406"/>
      <c r="O1655" s="406">
        <v>0</v>
      </c>
      <c r="P1655" s="406">
        <v>0.7</v>
      </c>
      <c r="Q1655" s="463">
        <v>14</v>
      </c>
      <c r="R1655" s="464" t="s">
        <v>168</v>
      </c>
      <c r="S1655" s="464" t="s">
        <v>132</v>
      </c>
      <c r="T1655" s="464">
        <v>0</v>
      </c>
      <c r="U1655" s="464">
        <v>0.7</v>
      </c>
      <c r="V1655" s="464" t="s">
        <v>169</v>
      </c>
    </row>
    <row r="1656" spans="1:22" x14ac:dyDescent="0.2">
      <c r="A1656" s="406" t="s">
        <v>258</v>
      </c>
      <c r="B1656" s="406" t="s">
        <v>259</v>
      </c>
      <c r="C1656" s="406" t="s">
        <v>123</v>
      </c>
      <c r="D1656" s="406" t="s">
        <v>73</v>
      </c>
      <c r="E1656" s="406" t="s">
        <v>407</v>
      </c>
      <c r="F1656" s="406">
        <v>14</v>
      </c>
      <c r="G1656" s="406" t="s">
        <v>230</v>
      </c>
      <c r="H1656" s="406" t="s">
        <v>168</v>
      </c>
      <c r="I1656" s="406" t="s">
        <v>246</v>
      </c>
      <c r="J1656" s="406" t="s">
        <v>307</v>
      </c>
      <c r="K1656" s="406"/>
      <c r="L1656" s="406"/>
      <c r="M1656" s="406"/>
      <c r="N1656" s="406"/>
      <c r="O1656" s="406">
        <v>0</v>
      </c>
      <c r="P1656" s="406">
        <v>0</v>
      </c>
      <c r="Q1656" s="463">
        <v>14</v>
      </c>
      <c r="R1656" s="464" t="s">
        <v>168</v>
      </c>
      <c r="S1656" s="464" t="s">
        <v>133</v>
      </c>
      <c r="T1656" s="464">
        <v>0</v>
      </c>
      <c r="U1656" s="464">
        <v>0</v>
      </c>
      <c r="V1656" s="464" t="s">
        <v>169</v>
      </c>
    </row>
    <row r="1657" spans="1:22" x14ac:dyDescent="0.2">
      <c r="A1657" s="406" t="s">
        <v>258</v>
      </c>
      <c r="B1657" s="406" t="s">
        <v>259</v>
      </c>
      <c r="C1657" s="406" t="s">
        <v>123</v>
      </c>
      <c r="D1657" s="406" t="s">
        <v>301</v>
      </c>
      <c r="E1657" s="406" t="s">
        <v>407</v>
      </c>
      <c r="F1657" s="406">
        <v>14</v>
      </c>
      <c r="G1657" s="406" t="s">
        <v>230</v>
      </c>
      <c r="H1657" s="406" t="s">
        <v>168</v>
      </c>
      <c r="I1657" s="406" t="s">
        <v>246</v>
      </c>
      <c r="J1657" s="406" t="s">
        <v>314</v>
      </c>
      <c r="K1657" s="406"/>
      <c r="L1657" s="406"/>
      <c r="M1657" s="406"/>
      <c r="N1657" s="406"/>
      <c r="O1657" s="406">
        <v>0</v>
      </c>
      <c r="P1657" s="406">
        <v>0.2</v>
      </c>
      <c r="Q1657" s="463">
        <v>14</v>
      </c>
      <c r="R1657" s="464" t="s">
        <v>168</v>
      </c>
      <c r="S1657" s="464" t="s">
        <v>134</v>
      </c>
      <c r="T1657" s="464">
        <v>0</v>
      </c>
      <c r="U1657" s="464">
        <v>0.2</v>
      </c>
      <c r="V1657" s="464" t="s">
        <v>169</v>
      </c>
    </row>
    <row r="1658" spans="1:22" x14ac:dyDescent="0.2">
      <c r="A1658" s="406" t="s">
        <v>258</v>
      </c>
      <c r="B1658" s="406" t="s">
        <v>259</v>
      </c>
      <c r="C1658" s="406" t="s">
        <v>123</v>
      </c>
      <c r="D1658" s="406" t="s">
        <v>301</v>
      </c>
      <c r="E1658" s="406" t="s">
        <v>407</v>
      </c>
      <c r="F1658" s="406">
        <v>14</v>
      </c>
      <c r="G1658" s="406" t="s">
        <v>230</v>
      </c>
      <c r="H1658" s="406" t="s">
        <v>168</v>
      </c>
      <c r="I1658" s="406" t="s">
        <v>246</v>
      </c>
      <c r="J1658" s="406" t="s">
        <v>307</v>
      </c>
      <c r="K1658" s="406"/>
      <c r="L1658" s="406"/>
      <c r="M1658" s="406"/>
      <c r="N1658" s="406"/>
      <c r="O1658" s="406">
        <v>0</v>
      </c>
      <c r="P1658" s="406">
        <v>0</v>
      </c>
      <c r="Q1658" s="463">
        <v>14</v>
      </c>
      <c r="R1658" s="464" t="s">
        <v>168</v>
      </c>
      <c r="S1658" s="464" t="s">
        <v>135</v>
      </c>
      <c r="T1658" s="464">
        <v>0</v>
      </c>
      <c r="U1658" s="464">
        <v>0</v>
      </c>
      <c r="V1658" s="464" t="s">
        <v>169</v>
      </c>
    </row>
    <row r="1659" spans="1:22" x14ac:dyDescent="0.2">
      <c r="A1659" s="406" t="s">
        <v>258</v>
      </c>
      <c r="B1659" s="406" t="s">
        <v>259</v>
      </c>
      <c r="C1659" s="406" t="s">
        <v>123</v>
      </c>
      <c r="D1659" s="406" t="s">
        <v>302</v>
      </c>
      <c r="E1659" s="406" t="s">
        <v>407</v>
      </c>
      <c r="F1659" s="406">
        <v>14</v>
      </c>
      <c r="G1659" s="406" t="s">
        <v>230</v>
      </c>
      <c r="H1659" s="406" t="s">
        <v>168</v>
      </c>
      <c r="I1659" s="406" t="s">
        <v>246</v>
      </c>
      <c r="J1659" s="406" t="s">
        <v>314</v>
      </c>
      <c r="K1659" s="406"/>
      <c r="L1659" s="406"/>
      <c r="M1659" s="406"/>
      <c r="N1659" s="406"/>
      <c r="O1659" s="406">
        <v>0</v>
      </c>
      <c r="P1659" s="406">
        <v>0.2</v>
      </c>
      <c r="Q1659" s="463">
        <v>14</v>
      </c>
      <c r="R1659" s="464" t="s">
        <v>168</v>
      </c>
      <c r="S1659" s="464" t="s">
        <v>136</v>
      </c>
      <c r="T1659" s="464">
        <v>0</v>
      </c>
      <c r="U1659" s="464">
        <v>0.2</v>
      </c>
      <c r="V1659" s="464" t="s">
        <v>169</v>
      </c>
    </row>
    <row r="1660" spans="1:22" x14ac:dyDescent="0.2">
      <c r="A1660" s="406" t="s">
        <v>258</v>
      </c>
      <c r="B1660" s="406" t="s">
        <v>259</v>
      </c>
      <c r="C1660" s="406" t="s">
        <v>123</v>
      </c>
      <c r="D1660" s="406" t="s">
        <v>302</v>
      </c>
      <c r="E1660" s="406" t="s">
        <v>407</v>
      </c>
      <c r="F1660" s="406">
        <v>14</v>
      </c>
      <c r="G1660" s="406" t="s">
        <v>230</v>
      </c>
      <c r="H1660" s="406" t="s">
        <v>168</v>
      </c>
      <c r="I1660" s="406" t="s">
        <v>246</v>
      </c>
      <c r="J1660" s="406" t="s">
        <v>307</v>
      </c>
      <c r="K1660" s="406"/>
      <c r="L1660" s="406"/>
      <c r="M1660" s="406"/>
      <c r="N1660" s="406"/>
      <c r="O1660" s="406">
        <v>0</v>
      </c>
      <c r="P1660" s="406">
        <v>0</v>
      </c>
      <c r="Q1660" s="463">
        <v>14</v>
      </c>
      <c r="R1660" s="464" t="s">
        <v>168</v>
      </c>
      <c r="S1660" s="464" t="s">
        <v>137</v>
      </c>
      <c r="T1660" s="464">
        <v>0</v>
      </c>
      <c r="U1660" s="464">
        <v>0</v>
      </c>
      <c r="V1660" s="464" t="s">
        <v>169</v>
      </c>
    </row>
    <row r="1661" spans="1:22" x14ac:dyDescent="0.2">
      <c r="A1661" s="406" t="s">
        <v>258</v>
      </c>
      <c r="B1661" s="406" t="s">
        <v>259</v>
      </c>
      <c r="C1661" s="406" t="s">
        <v>123</v>
      </c>
      <c r="D1661" s="406" t="s">
        <v>303</v>
      </c>
      <c r="E1661" s="406" t="s">
        <v>407</v>
      </c>
      <c r="F1661" s="406">
        <v>14</v>
      </c>
      <c r="G1661" s="406" t="s">
        <v>230</v>
      </c>
      <c r="H1661" s="406" t="s">
        <v>168</v>
      </c>
      <c r="I1661" s="406" t="s">
        <v>246</v>
      </c>
      <c r="J1661" s="406" t="s">
        <v>314</v>
      </c>
      <c r="K1661" s="406"/>
      <c r="L1661" s="406"/>
      <c r="M1661" s="406"/>
      <c r="N1661" s="406"/>
      <c r="O1661" s="406">
        <v>0</v>
      </c>
      <c r="P1661" s="406">
        <v>0.2</v>
      </c>
      <c r="Q1661" s="463">
        <v>14</v>
      </c>
      <c r="R1661" s="464" t="s">
        <v>168</v>
      </c>
      <c r="S1661" s="464" t="s">
        <v>138</v>
      </c>
      <c r="T1661" s="464">
        <v>0</v>
      </c>
      <c r="U1661" s="464">
        <v>0.2</v>
      </c>
      <c r="V1661" s="464" t="s">
        <v>169</v>
      </c>
    </row>
    <row r="1662" spans="1:22" x14ac:dyDescent="0.2">
      <c r="A1662" s="406" t="s">
        <v>258</v>
      </c>
      <c r="B1662" s="406" t="s">
        <v>259</v>
      </c>
      <c r="C1662" s="406" t="s">
        <v>123</v>
      </c>
      <c r="D1662" s="406" t="s">
        <v>303</v>
      </c>
      <c r="E1662" s="406" t="s">
        <v>407</v>
      </c>
      <c r="F1662" s="406">
        <v>14</v>
      </c>
      <c r="G1662" s="406" t="s">
        <v>230</v>
      </c>
      <c r="H1662" s="406" t="s">
        <v>168</v>
      </c>
      <c r="I1662" s="406" t="s">
        <v>246</v>
      </c>
      <c r="J1662" s="406" t="s">
        <v>307</v>
      </c>
      <c r="K1662" s="406"/>
      <c r="L1662" s="406"/>
      <c r="M1662" s="406"/>
      <c r="N1662" s="406"/>
      <c r="O1662" s="406">
        <v>0</v>
      </c>
      <c r="P1662" s="406">
        <v>0</v>
      </c>
      <c r="Q1662" s="463">
        <v>14</v>
      </c>
      <c r="R1662" s="464" t="s">
        <v>168</v>
      </c>
      <c r="S1662" s="464" t="s">
        <v>139</v>
      </c>
      <c r="T1662" s="464">
        <v>0</v>
      </c>
      <c r="U1662" s="464">
        <v>0</v>
      </c>
      <c r="V1662" s="464" t="s">
        <v>169</v>
      </c>
    </row>
    <row r="1663" spans="1:22" x14ac:dyDescent="0.2">
      <c r="A1663" s="406" t="s">
        <v>258</v>
      </c>
      <c r="B1663" s="406" t="s">
        <v>259</v>
      </c>
      <c r="C1663" s="406" t="s">
        <v>123</v>
      </c>
      <c r="D1663" s="406" t="s">
        <v>304</v>
      </c>
      <c r="E1663" s="406" t="s">
        <v>407</v>
      </c>
      <c r="F1663" s="406">
        <v>14</v>
      </c>
      <c r="G1663" s="406" t="s">
        <v>230</v>
      </c>
      <c r="H1663" s="406" t="s">
        <v>168</v>
      </c>
      <c r="I1663" s="406" t="s">
        <v>246</v>
      </c>
      <c r="J1663" s="406" t="s">
        <v>314</v>
      </c>
      <c r="K1663" s="406"/>
      <c r="L1663" s="406"/>
      <c r="M1663" s="406"/>
      <c r="N1663" s="406"/>
      <c r="O1663" s="406">
        <v>0</v>
      </c>
      <c r="P1663" s="406">
        <v>0.2</v>
      </c>
      <c r="Q1663" s="463">
        <v>14</v>
      </c>
      <c r="R1663" s="464" t="s">
        <v>168</v>
      </c>
      <c r="S1663" s="464" t="s">
        <v>140</v>
      </c>
      <c r="T1663" s="464">
        <v>0</v>
      </c>
      <c r="U1663" s="464">
        <v>0.2</v>
      </c>
      <c r="V1663" s="464" t="s">
        <v>169</v>
      </c>
    </row>
    <row r="1664" spans="1:22" x14ac:dyDescent="0.2">
      <c r="A1664" s="406" t="s">
        <v>258</v>
      </c>
      <c r="B1664" s="406" t="s">
        <v>259</v>
      </c>
      <c r="C1664" s="406" t="s">
        <v>123</v>
      </c>
      <c r="D1664" s="406" t="s">
        <v>304</v>
      </c>
      <c r="E1664" s="406" t="s">
        <v>407</v>
      </c>
      <c r="F1664" s="406">
        <v>14</v>
      </c>
      <c r="G1664" s="406" t="s">
        <v>230</v>
      </c>
      <c r="H1664" s="406" t="s">
        <v>168</v>
      </c>
      <c r="I1664" s="406" t="s">
        <v>246</v>
      </c>
      <c r="J1664" s="406" t="s">
        <v>307</v>
      </c>
      <c r="K1664" s="406"/>
      <c r="L1664" s="406"/>
      <c r="M1664" s="406"/>
      <c r="N1664" s="406"/>
      <c r="O1664" s="406">
        <v>0</v>
      </c>
      <c r="P1664" s="406">
        <v>0</v>
      </c>
      <c r="Q1664" s="463">
        <v>14</v>
      </c>
      <c r="R1664" s="464" t="s">
        <v>168</v>
      </c>
      <c r="S1664" s="464" t="s">
        <v>141</v>
      </c>
      <c r="T1664" s="464">
        <v>0</v>
      </c>
      <c r="U1664" s="464">
        <v>0</v>
      </c>
      <c r="V1664" s="464" t="s">
        <v>169</v>
      </c>
    </row>
    <row r="1665" spans="1:22" x14ac:dyDescent="0.2">
      <c r="A1665" s="406" t="s">
        <v>258</v>
      </c>
      <c r="B1665" s="406" t="s">
        <v>259</v>
      </c>
      <c r="C1665" s="406" t="s">
        <v>123</v>
      </c>
      <c r="D1665" s="406" t="s">
        <v>73</v>
      </c>
      <c r="E1665" s="406" t="s">
        <v>407</v>
      </c>
      <c r="F1665" s="406">
        <v>15</v>
      </c>
      <c r="G1665" s="406" t="s">
        <v>230</v>
      </c>
      <c r="H1665" s="406" t="s">
        <v>170</v>
      </c>
      <c r="I1665" s="406" t="s">
        <v>246</v>
      </c>
      <c r="J1665" s="406" t="s">
        <v>314</v>
      </c>
      <c r="K1665" s="406"/>
      <c r="L1665" s="406"/>
      <c r="M1665" s="406"/>
      <c r="N1665" s="406"/>
      <c r="O1665" s="406">
        <v>0</v>
      </c>
      <c r="P1665" s="406">
        <v>1</v>
      </c>
      <c r="Q1665" s="463">
        <v>15</v>
      </c>
      <c r="R1665" s="464" t="s">
        <v>170</v>
      </c>
      <c r="S1665" s="464" t="s">
        <v>132</v>
      </c>
      <c r="T1665" s="464">
        <v>0</v>
      </c>
      <c r="U1665" s="464">
        <v>1</v>
      </c>
      <c r="V1665" s="464" t="s">
        <v>171</v>
      </c>
    </row>
    <row r="1666" spans="1:22" x14ac:dyDescent="0.2">
      <c r="A1666" s="406" t="s">
        <v>258</v>
      </c>
      <c r="B1666" s="406" t="s">
        <v>259</v>
      </c>
      <c r="C1666" s="406" t="s">
        <v>123</v>
      </c>
      <c r="D1666" s="406" t="s">
        <v>73</v>
      </c>
      <c r="E1666" s="406" t="s">
        <v>407</v>
      </c>
      <c r="F1666" s="406">
        <v>15</v>
      </c>
      <c r="G1666" s="406" t="s">
        <v>230</v>
      </c>
      <c r="H1666" s="406" t="s">
        <v>170</v>
      </c>
      <c r="I1666" s="406" t="s">
        <v>246</v>
      </c>
      <c r="J1666" s="406" t="s">
        <v>307</v>
      </c>
      <c r="K1666" s="406"/>
      <c r="L1666" s="406"/>
      <c r="M1666" s="406"/>
      <c r="N1666" s="406"/>
      <c r="O1666" s="406">
        <v>0</v>
      </c>
      <c r="P1666" s="406">
        <v>0</v>
      </c>
      <c r="Q1666" s="463">
        <v>15</v>
      </c>
      <c r="R1666" s="464" t="s">
        <v>170</v>
      </c>
      <c r="S1666" s="464" t="s">
        <v>133</v>
      </c>
      <c r="T1666" s="464">
        <v>0</v>
      </c>
      <c r="U1666" s="464">
        <v>0</v>
      </c>
      <c r="V1666" s="464" t="s">
        <v>171</v>
      </c>
    </row>
    <row r="1667" spans="1:22" x14ac:dyDescent="0.2">
      <c r="A1667" s="406" t="s">
        <v>258</v>
      </c>
      <c r="B1667" s="406" t="s">
        <v>259</v>
      </c>
      <c r="C1667" s="406" t="s">
        <v>123</v>
      </c>
      <c r="D1667" s="406" t="s">
        <v>301</v>
      </c>
      <c r="E1667" s="406" t="s">
        <v>407</v>
      </c>
      <c r="F1667" s="406">
        <v>15</v>
      </c>
      <c r="G1667" s="406" t="s">
        <v>230</v>
      </c>
      <c r="H1667" s="406" t="s">
        <v>170</v>
      </c>
      <c r="I1667" s="406" t="s">
        <v>246</v>
      </c>
      <c r="J1667" s="406" t="s">
        <v>314</v>
      </c>
      <c r="K1667" s="406"/>
      <c r="L1667" s="406"/>
      <c r="M1667" s="406"/>
      <c r="N1667" s="406"/>
      <c r="O1667" s="406">
        <v>0</v>
      </c>
      <c r="P1667" s="406">
        <v>1</v>
      </c>
      <c r="Q1667" s="463">
        <v>15</v>
      </c>
      <c r="R1667" s="464" t="s">
        <v>170</v>
      </c>
      <c r="S1667" s="464" t="s">
        <v>134</v>
      </c>
      <c r="T1667" s="464">
        <v>0</v>
      </c>
      <c r="U1667" s="464">
        <v>1</v>
      </c>
      <c r="V1667" s="464" t="s">
        <v>171</v>
      </c>
    </row>
    <row r="1668" spans="1:22" x14ac:dyDescent="0.2">
      <c r="A1668" s="406" t="s">
        <v>258</v>
      </c>
      <c r="B1668" s="406" t="s">
        <v>259</v>
      </c>
      <c r="C1668" s="406" t="s">
        <v>123</v>
      </c>
      <c r="D1668" s="406" t="s">
        <v>301</v>
      </c>
      <c r="E1668" s="406" t="s">
        <v>407</v>
      </c>
      <c r="F1668" s="406">
        <v>15</v>
      </c>
      <c r="G1668" s="406" t="s">
        <v>230</v>
      </c>
      <c r="H1668" s="406" t="s">
        <v>170</v>
      </c>
      <c r="I1668" s="406" t="s">
        <v>246</v>
      </c>
      <c r="J1668" s="406" t="s">
        <v>307</v>
      </c>
      <c r="K1668" s="406"/>
      <c r="L1668" s="406"/>
      <c r="M1668" s="406"/>
      <c r="N1668" s="406"/>
      <c r="O1668" s="406">
        <v>0</v>
      </c>
      <c r="P1668" s="406">
        <v>0</v>
      </c>
      <c r="Q1668" s="463">
        <v>15</v>
      </c>
      <c r="R1668" s="464" t="s">
        <v>170</v>
      </c>
      <c r="S1668" s="464" t="s">
        <v>135</v>
      </c>
      <c r="T1668" s="464">
        <v>0</v>
      </c>
      <c r="U1668" s="464">
        <v>0</v>
      </c>
      <c r="V1668" s="464" t="s">
        <v>171</v>
      </c>
    </row>
    <row r="1669" spans="1:22" x14ac:dyDescent="0.2">
      <c r="A1669" s="406" t="s">
        <v>258</v>
      </c>
      <c r="B1669" s="406" t="s">
        <v>259</v>
      </c>
      <c r="C1669" s="406" t="s">
        <v>123</v>
      </c>
      <c r="D1669" s="406" t="s">
        <v>302</v>
      </c>
      <c r="E1669" s="406" t="s">
        <v>407</v>
      </c>
      <c r="F1669" s="406">
        <v>15</v>
      </c>
      <c r="G1669" s="406" t="s">
        <v>230</v>
      </c>
      <c r="H1669" s="406" t="s">
        <v>170</v>
      </c>
      <c r="I1669" s="406" t="s">
        <v>246</v>
      </c>
      <c r="J1669" s="406" t="s">
        <v>314</v>
      </c>
      <c r="K1669" s="406"/>
      <c r="L1669" s="406"/>
      <c r="M1669" s="406"/>
      <c r="N1669" s="406"/>
      <c r="O1669" s="406">
        <v>0</v>
      </c>
      <c r="P1669" s="406">
        <v>1</v>
      </c>
      <c r="Q1669" s="463">
        <v>15</v>
      </c>
      <c r="R1669" s="464" t="s">
        <v>170</v>
      </c>
      <c r="S1669" s="464" t="s">
        <v>136</v>
      </c>
      <c r="T1669" s="464">
        <v>0</v>
      </c>
      <c r="U1669" s="464">
        <v>1</v>
      </c>
      <c r="V1669" s="464" t="s">
        <v>171</v>
      </c>
    </row>
    <row r="1670" spans="1:22" x14ac:dyDescent="0.2">
      <c r="A1670" s="406" t="s">
        <v>258</v>
      </c>
      <c r="B1670" s="406" t="s">
        <v>259</v>
      </c>
      <c r="C1670" s="406" t="s">
        <v>123</v>
      </c>
      <c r="D1670" s="406" t="s">
        <v>302</v>
      </c>
      <c r="E1670" s="406" t="s">
        <v>407</v>
      </c>
      <c r="F1670" s="406">
        <v>15</v>
      </c>
      <c r="G1670" s="406" t="s">
        <v>230</v>
      </c>
      <c r="H1670" s="406" t="s">
        <v>170</v>
      </c>
      <c r="I1670" s="406" t="s">
        <v>246</v>
      </c>
      <c r="J1670" s="406" t="s">
        <v>307</v>
      </c>
      <c r="K1670" s="406"/>
      <c r="L1670" s="406"/>
      <c r="M1670" s="406"/>
      <c r="N1670" s="406"/>
      <c r="O1670" s="406">
        <v>0</v>
      </c>
      <c r="P1670" s="406">
        <v>0</v>
      </c>
      <c r="Q1670" s="463">
        <v>15</v>
      </c>
      <c r="R1670" s="464" t="s">
        <v>170</v>
      </c>
      <c r="S1670" s="464" t="s">
        <v>137</v>
      </c>
      <c r="T1670" s="464">
        <v>0</v>
      </c>
      <c r="U1670" s="464">
        <v>0</v>
      </c>
      <c r="V1670" s="464" t="s">
        <v>171</v>
      </c>
    </row>
    <row r="1671" spans="1:22" x14ac:dyDescent="0.2">
      <c r="A1671" s="406" t="s">
        <v>258</v>
      </c>
      <c r="B1671" s="406" t="s">
        <v>259</v>
      </c>
      <c r="C1671" s="406" t="s">
        <v>123</v>
      </c>
      <c r="D1671" s="406" t="s">
        <v>303</v>
      </c>
      <c r="E1671" s="406" t="s">
        <v>407</v>
      </c>
      <c r="F1671" s="406">
        <v>15</v>
      </c>
      <c r="G1671" s="406" t="s">
        <v>230</v>
      </c>
      <c r="H1671" s="406" t="s">
        <v>170</v>
      </c>
      <c r="I1671" s="406" t="s">
        <v>246</v>
      </c>
      <c r="J1671" s="406" t="s">
        <v>314</v>
      </c>
      <c r="K1671" s="406"/>
      <c r="L1671" s="406"/>
      <c r="M1671" s="406"/>
      <c r="N1671" s="406"/>
      <c r="O1671" s="406">
        <v>0</v>
      </c>
      <c r="P1671" s="406">
        <v>1</v>
      </c>
      <c r="Q1671" s="463">
        <v>15</v>
      </c>
      <c r="R1671" s="464" t="s">
        <v>170</v>
      </c>
      <c r="S1671" s="464" t="s">
        <v>138</v>
      </c>
      <c r="T1671" s="464">
        <v>0</v>
      </c>
      <c r="U1671" s="464">
        <v>1</v>
      </c>
      <c r="V1671" s="464" t="s">
        <v>171</v>
      </c>
    </row>
    <row r="1672" spans="1:22" x14ac:dyDescent="0.2">
      <c r="A1672" s="406" t="s">
        <v>258</v>
      </c>
      <c r="B1672" s="406" t="s">
        <v>259</v>
      </c>
      <c r="C1672" s="406" t="s">
        <v>123</v>
      </c>
      <c r="D1672" s="406" t="s">
        <v>303</v>
      </c>
      <c r="E1672" s="406" t="s">
        <v>407</v>
      </c>
      <c r="F1672" s="406">
        <v>15</v>
      </c>
      <c r="G1672" s="406" t="s">
        <v>230</v>
      </c>
      <c r="H1672" s="406" t="s">
        <v>170</v>
      </c>
      <c r="I1672" s="406" t="s">
        <v>246</v>
      </c>
      <c r="J1672" s="406" t="s">
        <v>307</v>
      </c>
      <c r="K1672" s="406"/>
      <c r="L1672" s="406"/>
      <c r="M1672" s="406"/>
      <c r="N1672" s="406"/>
      <c r="O1672" s="406">
        <v>0</v>
      </c>
      <c r="P1672" s="406">
        <v>0</v>
      </c>
      <c r="Q1672" s="463">
        <v>15</v>
      </c>
      <c r="R1672" s="464" t="s">
        <v>170</v>
      </c>
      <c r="S1672" s="464" t="s">
        <v>139</v>
      </c>
      <c r="T1672" s="464">
        <v>0</v>
      </c>
      <c r="U1672" s="464">
        <v>0</v>
      </c>
      <c r="V1672" s="464" t="s">
        <v>171</v>
      </c>
    </row>
    <row r="1673" spans="1:22" x14ac:dyDescent="0.2">
      <c r="A1673" s="406" t="s">
        <v>258</v>
      </c>
      <c r="B1673" s="406" t="s">
        <v>259</v>
      </c>
      <c r="C1673" s="406" t="s">
        <v>123</v>
      </c>
      <c r="D1673" s="406" t="s">
        <v>304</v>
      </c>
      <c r="E1673" s="406" t="s">
        <v>407</v>
      </c>
      <c r="F1673" s="406">
        <v>15</v>
      </c>
      <c r="G1673" s="406" t="s">
        <v>230</v>
      </c>
      <c r="H1673" s="406" t="s">
        <v>170</v>
      </c>
      <c r="I1673" s="406" t="s">
        <v>246</v>
      </c>
      <c r="J1673" s="406" t="s">
        <v>314</v>
      </c>
      <c r="K1673" s="406"/>
      <c r="L1673" s="406"/>
      <c r="M1673" s="406"/>
      <c r="N1673" s="406"/>
      <c r="O1673" s="406">
        <v>0</v>
      </c>
      <c r="P1673" s="406">
        <v>1</v>
      </c>
      <c r="Q1673" s="463">
        <v>15</v>
      </c>
      <c r="R1673" s="464" t="s">
        <v>170</v>
      </c>
      <c r="S1673" s="464" t="s">
        <v>140</v>
      </c>
      <c r="T1673" s="464">
        <v>0</v>
      </c>
      <c r="U1673" s="464">
        <v>1</v>
      </c>
      <c r="V1673" s="464" t="s">
        <v>171</v>
      </c>
    </row>
    <row r="1674" spans="1:22" x14ac:dyDescent="0.2">
      <c r="A1674" s="406" t="s">
        <v>258</v>
      </c>
      <c r="B1674" s="406" t="s">
        <v>259</v>
      </c>
      <c r="C1674" s="406" t="s">
        <v>123</v>
      </c>
      <c r="D1674" s="406" t="s">
        <v>304</v>
      </c>
      <c r="E1674" s="406" t="s">
        <v>407</v>
      </c>
      <c r="F1674" s="406">
        <v>15</v>
      </c>
      <c r="G1674" s="406" t="s">
        <v>230</v>
      </c>
      <c r="H1674" s="406" t="s">
        <v>170</v>
      </c>
      <c r="I1674" s="406" t="s">
        <v>246</v>
      </c>
      <c r="J1674" s="406" t="s">
        <v>307</v>
      </c>
      <c r="K1674" s="406"/>
      <c r="L1674" s="406"/>
      <c r="M1674" s="406"/>
      <c r="N1674" s="406"/>
      <c r="O1674" s="406">
        <v>0</v>
      </c>
      <c r="P1674" s="406">
        <v>0</v>
      </c>
      <c r="Q1674" s="463">
        <v>15</v>
      </c>
      <c r="R1674" s="464" t="s">
        <v>170</v>
      </c>
      <c r="S1674" s="464" t="s">
        <v>141</v>
      </c>
      <c r="T1674" s="464">
        <v>0</v>
      </c>
      <c r="U1674" s="464">
        <v>0</v>
      </c>
      <c r="V1674" s="464" t="s">
        <v>171</v>
      </c>
    </row>
    <row r="1675" spans="1:22" x14ac:dyDescent="0.2">
      <c r="A1675" s="406" t="s">
        <v>258</v>
      </c>
      <c r="B1675" s="406" t="s">
        <v>259</v>
      </c>
      <c r="C1675" s="406" t="s">
        <v>123</v>
      </c>
      <c r="D1675" s="406" t="s">
        <v>73</v>
      </c>
      <c r="E1675" s="406" t="s">
        <v>407</v>
      </c>
      <c r="F1675" s="406">
        <v>16</v>
      </c>
      <c r="G1675" s="406" t="s">
        <v>230</v>
      </c>
      <c r="H1675" s="406" t="s">
        <v>121</v>
      </c>
      <c r="I1675" s="406" t="s">
        <v>246</v>
      </c>
      <c r="J1675" s="406" t="s">
        <v>314</v>
      </c>
      <c r="K1675" s="406"/>
      <c r="L1675" s="406"/>
      <c r="M1675" s="406"/>
      <c r="N1675" s="406"/>
      <c r="O1675" s="406">
        <v>0</v>
      </c>
      <c r="P1675" s="406">
        <v>1</v>
      </c>
      <c r="Q1675" s="463">
        <v>16</v>
      </c>
      <c r="R1675" s="464" t="s">
        <v>121</v>
      </c>
      <c r="S1675" s="464" t="s">
        <v>132</v>
      </c>
      <c r="T1675" s="464">
        <v>0</v>
      </c>
      <c r="U1675" s="464">
        <v>1</v>
      </c>
      <c r="V1675" s="464" t="s">
        <v>440</v>
      </c>
    </row>
    <row r="1676" spans="1:22" x14ac:dyDescent="0.2">
      <c r="A1676" s="406" t="s">
        <v>258</v>
      </c>
      <c r="B1676" s="406" t="s">
        <v>259</v>
      </c>
      <c r="C1676" s="406" t="s">
        <v>123</v>
      </c>
      <c r="D1676" s="406" t="s">
        <v>73</v>
      </c>
      <c r="E1676" s="406" t="s">
        <v>407</v>
      </c>
      <c r="F1676" s="406">
        <v>16</v>
      </c>
      <c r="G1676" s="406" t="s">
        <v>230</v>
      </c>
      <c r="H1676" s="406" t="s">
        <v>121</v>
      </c>
      <c r="I1676" s="406" t="s">
        <v>246</v>
      </c>
      <c r="J1676" s="406" t="s">
        <v>307</v>
      </c>
      <c r="K1676" s="406"/>
      <c r="L1676" s="406"/>
      <c r="M1676" s="406"/>
      <c r="N1676" s="406"/>
      <c r="O1676" s="406">
        <v>0</v>
      </c>
      <c r="P1676" s="406">
        <v>0</v>
      </c>
      <c r="Q1676" s="463">
        <v>16</v>
      </c>
      <c r="R1676" s="464" t="s">
        <v>121</v>
      </c>
      <c r="S1676" s="464" t="s">
        <v>133</v>
      </c>
      <c r="T1676" s="464">
        <v>0</v>
      </c>
      <c r="U1676" s="464">
        <v>0</v>
      </c>
      <c r="V1676" s="464" t="s">
        <v>440</v>
      </c>
    </row>
    <row r="1677" spans="1:22" x14ac:dyDescent="0.2">
      <c r="A1677" s="406" t="s">
        <v>258</v>
      </c>
      <c r="B1677" s="406" t="s">
        <v>259</v>
      </c>
      <c r="C1677" s="406" t="s">
        <v>123</v>
      </c>
      <c r="D1677" s="406" t="s">
        <v>301</v>
      </c>
      <c r="E1677" s="406" t="s">
        <v>407</v>
      </c>
      <c r="F1677" s="406">
        <v>16</v>
      </c>
      <c r="G1677" s="406" t="s">
        <v>230</v>
      </c>
      <c r="H1677" s="406" t="s">
        <v>121</v>
      </c>
      <c r="I1677" s="406" t="s">
        <v>246</v>
      </c>
      <c r="J1677" s="406" t="s">
        <v>314</v>
      </c>
      <c r="K1677" s="406"/>
      <c r="L1677" s="406"/>
      <c r="M1677" s="406"/>
      <c r="N1677" s="406"/>
      <c r="O1677" s="406">
        <v>0</v>
      </c>
      <c r="P1677" s="406">
        <v>1</v>
      </c>
      <c r="Q1677" s="463">
        <v>16</v>
      </c>
      <c r="R1677" s="464" t="s">
        <v>121</v>
      </c>
      <c r="S1677" s="464" t="s">
        <v>134</v>
      </c>
      <c r="T1677" s="464">
        <v>0</v>
      </c>
      <c r="U1677" s="464">
        <v>1</v>
      </c>
      <c r="V1677" s="464" t="s">
        <v>440</v>
      </c>
    </row>
    <row r="1678" spans="1:22" x14ac:dyDescent="0.2">
      <c r="A1678" s="406" t="s">
        <v>258</v>
      </c>
      <c r="B1678" s="406" t="s">
        <v>259</v>
      </c>
      <c r="C1678" s="406" t="s">
        <v>123</v>
      </c>
      <c r="D1678" s="406" t="s">
        <v>301</v>
      </c>
      <c r="E1678" s="406" t="s">
        <v>407</v>
      </c>
      <c r="F1678" s="406">
        <v>16</v>
      </c>
      <c r="G1678" s="406" t="s">
        <v>230</v>
      </c>
      <c r="H1678" s="406" t="s">
        <v>121</v>
      </c>
      <c r="I1678" s="406" t="s">
        <v>246</v>
      </c>
      <c r="J1678" s="406" t="s">
        <v>307</v>
      </c>
      <c r="K1678" s="406"/>
      <c r="L1678" s="406"/>
      <c r="M1678" s="406"/>
      <c r="N1678" s="406"/>
      <c r="O1678" s="406">
        <v>0</v>
      </c>
      <c r="P1678" s="406">
        <v>0</v>
      </c>
      <c r="Q1678" s="463">
        <v>16</v>
      </c>
      <c r="R1678" s="464" t="s">
        <v>121</v>
      </c>
      <c r="S1678" s="464" t="s">
        <v>135</v>
      </c>
      <c r="T1678" s="464">
        <v>0</v>
      </c>
      <c r="U1678" s="464">
        <v>0</v>
      </c>
      <c r="V1678" s="464" t="s">
        <v>440</v>
      </c>
    </row>
    <row r="1679" spans="1:22" x14ac:dyDescent="0.2">
      <c r="A1679" s="406" t="s">
        <v>258</v>
      </c>
      <c r="B1679" s="406" t="s">
        <v>259</v>
      </c>
      <c r="C1679" s="406" t="s">
        <v>123</v>
      </c>
      <c r="D1679" s="406" t="s">
        <v>302</v>
      </c>
      <c r="E1679" s="406" t="s">
        <v>407</v>
      </c>
      <c r="F1679" s="406">
        <v>16</v>
      </c>
      <c r="G1679" s="406" t="s">
        <v>230</v>
      </c>
      <c r="H1679" s="406" t="s">
        <v>121</v>
      </c>
      <c r="I1679" s="406" t="s">
        <v>246</v>
      </c>
      <c r="J1679" s="406" t="s">
        <v>314</v>
      </c>
      <c r="K1679" s="406"/>
      <c r="L1679" s="406"/>
      <c r="M1679" s="406"/>
      <c r="N1679" s="406"/>
      <c r="O1679" s="406">
        <v>0</v>
      </c>
      <c r="P1679" s="406">
        <v>1</v>
      </c>
      <c r="Q1679" s="463">
        <v>16</v>
      </c>
      <c r="R1679" s="464" t="s">
        <v>121</v>
      </c>
      <c r="S1679" s="464" t="s">
        <v>136</v>
      </c>
      <c r="T1679" s="464">
        <v>0</v>
      </c>
      <c r="U1679" s="464">
        <v>1</v>
      </c>
      <c r="V1679" s="464" t="s">
        <v>440</v>
      </c>
    </row>
    <row r="1680" spans="1:22" x14ac:dyDescent="0.2">
      <c r="A1680" s="406" t="s">
        <v>258</v>
      </c>
      <c r="B1680" s="406" t="s">
        <v>259</v>
      </c>
      <c r="C1680" s="406" t="s">
        <v>123</v>
      </c>
      <c r="D1680" s="406" t="s">
        <v>302</v>
      </c>
      <c r="E1680" s="406" t="s">
        <v>407</v>
      </c>
      <c r="F1680" s="406">
        <v>16</v>
      </c>
      <c r="G1680" s="406" t="s">
        <v>230</v>
      </c>
      <c r="H1680" s="406" t="s">
        <v>121</v>
      </c>
      <c r="I1680" s="406" t="s">
        <v>246</v>
      </c>
      <c r="J1680" s="406" t="s">
        <v>307</v>
      </c>
      <c r="K1680" s="406"/>
      <c r="L1680" s="406"/>
      <c r="M1680" s="406"/>
      <c r="N1680" s="406"/>
      <c r="O1680" s="406">
        <v>0</v>
      </c>
      <c r="P1680" s="406">
        <v>0</v>
      </c>
      <c r="Q1680" s="463">
        <v>16</v>
      </c>
      <c r="R1680" s="464" t="s">
        <v>121</v>
      </c>
      <c r="S1680" s="464" t="s">
        <v>137</v>
      </c>
      <c r="T1680" s="464">
        <v>0</v>
      </c>
      <c r="U1680" s="464">
        <v>0</v>
      </c>
      <c r="V1680" s="464" t="s">
        <v>440</v>
      </c>
    </row>
    <row r="1681" spans="1:22" x14ac:dyDescent="0.2">
      <c r="A1681" s="406" t="s">
        <v>258</v>
      </c>
      <c r="B1681" s="406" t="s">
        <v>259</v>
      </c>
      <c r="C1681" s="406" t="s">
        <v>123</v>
      </c>
      <c r="D1681" s="406" t="s">
        <v>303</v>
      </c>
      <c r="E1681" s="406" t="s">
        <v>407</v>
      </c>
      <c r="F1681" s="406">
        <v>16</v>
      </c>
      <c r="G1681" s="406" t="s">
        <v>230</v>
      </c>
      <c r="H1681" s="406" t="s">
        <v>121</v>
      </c>
      <c r="I1681" s="406" t="s">
        <v>246</v>
      </c>
      <c r="J1681" s="406" t="s">
        <v>314</v>
      </c>
      <c r="K1681" s="406"/>
      <c r="L1681" s="406"/>
      <c r="M1681" s="406"/>
      <c r="N1681" s="406"/>
      <c r="O1681" s="406">
        <v>0</v>
      </c>
      <c r="P1681" s="406">
        <v>1</v>
      </c>
      <c r="Q1681" s="463">
        <v>16</v>
      </c>
      <c r="R1681" s="464" t="s">
        <v>121</v>
      </c>
      <c r="S1681" s="464" t="s">
        <v>138</v>
      </c>
      <c r="T1681" s="464">
        <v>0</v>
      </c>
      <c r="U1681" s="464">
        <v>1</v>
      </c>
      <c r="V1681" s="464" t="s">
        <v>440</v>
      </c>
    </row>
    <row r="1682" spans="1:22" x14ac:dyDescent="0.2">
      <c r="A1682" s="406" t="s">
        <v>258</v>
      </c>
      <c r="B1682" s="406" t="s">
        <v>259</v>
      </c>
      <c r="C1682" s="406" t="s">
        <v>123</v>
      </c>
      <c r="D1682" s="406" t="s">
        <v>303</v>
      </c>
      <c r="E1682" s="406" t="s">
        <v>407</v>
      </c>
      <c r="F1682" s="406">
        <v>16</v>
      </c>
      <c r="G1682" s="406" t="s">
        <v>230</v>
      </c>
      <c r="H1682" s="406" t="s">
        <v>121</v>
      </c>
      <c r="I1682" s="406" t="s">
        <v>246</v>
      </c>
      <c r="J1682" s="406" t="s">
        <v>307</v>
      </c>
      <c r="K1682" s="406"/>
      <c r="L1682" s="406"/>
      <c r="M1682" s="406"/>
      <c r="N1682" s="406"/>
      <c r="O1682" s="406">
        <v>0</v>
      </c>
      <c r="P1682" s="406">
        <v>0</v>
      </c>
      <c r="Q1682" s="463">
        <v>16</v>
      </c>
      <c r="R1682" s="464" t="s">
        <v>121</v>
      </c>
      <c r="S1682" s="464" t="s">
        <v>139</v>
      </c>
      <c r="T1682" s="464">
        <v>0</v>
      </c>
      <c r="U1682" s="464">
        <v>0</v>
      </c>
      <c r="V1682" s="464" t="s">
        <v>440</v>
      </c>
    </row>
    <row r="1683" spans="1:22" x14ac:dyDescent="0.2">
      <c r="A1683" s="406" t="s">
        <v>258</v>
      </c>
      <c r="B1683" s="406" t="s">
        <v>259</v>
      </c>
      <c r="C1683" s="406" t="s">
        <v>123</v>
      </c>
      <c r="D1683" s="406" t="s">
        <v>304</v>
      </c>
      <c r="E1683" s="406" t="s">
        <v>407</v>
      </c>
      <c r="F1683" s="406">
        <v>16</v>
      </c>
      <c r="G1683" s="406" t="s">
        <v>230</v>
      </c>
      <c r="H1683" s="406" t="s">
        <v>121</v>
      </c>
      <c r="I1683" s="406" t="s">
        <v>246</v>
      </c>
      <c r="J1683" s="406" t="s">
        <v>314</v>
      </c>
      <c r="K1683" s="406"/>
      <c r="L1683" s="406"/>
      <c r="M1683" s="406"/>
      <c r="N1683" s="406"/>
      <c r="O1683" s="406">
        <v>0</v>
      </c>
      <c r="P1683" s="406">
        <v>1</v>
      </c>
      <c r="Q1683" s="463">
        <v>16</v>
      </c>
      <c r="R1683" s="464" t="s">
        <v>121</v>
      </c>
      <c r="S1683" s="464" t="s">
        <v>140</v>
      </c>
      <c r="T1683" s="464">
        <v>0</v>
      </c>
      <c r="U1683" s="464">
        <v>1</v>
      </c>
      <c r="V1683" s="464" t="s">
        <v>440</v>
      </c>
    </row>
    <row r="1684" spans="1:22" x14ac:dyDescent="0.2">
      <c r="A1684" s="406" t="s">
        <v>258</v>
      </c>
      <c r="B1684" s="406" t="s">
        <v>259</v>
      </c>
      <c r="C1684" s="406" t="s">
        <v>123</v>
      </c>
      <c r="D1684" s="406" t="s">
        <v>304</v>
      </c>
      <c r="E1684" s="406" t="s">
        <v>407</v>
      </c>
      <c r="F1684" s="406">
        <v>16</v>
      </c>
      <c r="G1684" s="406" t="s">
        <v>230</v>
      </c>
      <c r="H1684" s="406" t="s">
        <v>121</v>
      </c>
      <c r="I1684" s="406" t="s">
        <v>246</v>
      </c>
      <c r="J1684" s="406" t="s">
        <v>307</v>
      </c>
      <c r="K1684" s="406"/>
      <c r="L1684" s="406"/>
      <c r="M1684" s="406"/>
      <c r="N1684" s="406"/>
      <c r="O1684" s="406">
        <v>0</v>
      </c>
      <c r="P1684" s="406">
        <v>0</v>
      </c>
      <c r="Q1684" s="463">
        <v>16</v>
      </c>
      <c r="R1684" s="464" t="s">
        <v>121</v>
      </c>
      <c r="S1684" s="464" t="s">
        <v>141</v>
      </c>
      <c r="T1684" s="464">
        <v>0</v>
      </c>
      <c r="U1684" s="464">
        <v>0</v>
      </c>
      <c r="V1684" s="464" t="s">
        <v>440</v>
      </c>
    </row>
    <row r="1685" spans="1:22" x14ac:dyDescent="0.2">
      <c r="A1685" s="406" t="s">
        <v>258</v>
      </c>
      <c r="B1685" s="406" t="s">
        <v>259</v>
      </c>
      <c r="C1685" s="406" t="s">
        <v>123</v>
      </c>
      <c r="D1685" s="406" t="s">
        <v>73</v>
      </c>
      <c r="E1685" s="406" t="s">
        <v>407</v>
      </c>
      <c r="F1685" s="406">
        <v>17</v>
      </c>
      <c r="G1685" s="406" t="s">
        <v>230</v>
      </c>
      <c r="H1685" s="406" t="s">
        <v>472</v>
      </c>
      <c r="I1685" s="406" t="s">
        <v>246</v>
      </c>
      <c r="J1685" s="406" t="s">
        <v>314</v>
      </c>
      <c r="K1685" s="406"/>
      <c r="L1685" s="406"/>
      <c r="M1685" s="406"/>
      <c r="N1685" s="406"/>
      <c r="O1685" s="406">
        <v>0</v>
      </c>
      <c r="P1685" s="406">
        <v>0</v>
      </c>
      <c r="Q1685" s="463">
        <v>17</v>
      </c>
      <c r="R1685" s="464" t="s">
        <v>472</v>
      </c>
      <c r="S1685" s="464" t="s">
        <v>132</v>
      </c>
      <c r="T1685" s="464">
        <v>0</v>
      </c>
      <c r="U1685" s="464">
        <v>0</v>
      </c>
      <c r="V1685" s="464" t="s">
        <v>473</v>
      </c>
    </row>
    <row r="1686" spans="1:22" x14ac:dyDescent="0.2">
      <c r="A1686" s="406" t="s">
        <v>258</v>
      </c>
      <c r="B1686" s="406" t="s">
        <v>259</v>
      </c>
      <c r="C1686" s="406" t="s">
        <v>123</v>
      </c>
      <c r="D1686" s="406" t="s">
        <v>73</v>
      </c>
      <c r="E1686" s="406" t="s">
        <v>407</v>
      </c>
      <c r="F1686" s="406">
        <v>17</v>
      </c>
      <c r="G1686" s="406" t="s">
        <v>230</v>
      </c>
      <c r="H1686" s="406" t="s">
        <v>472</v>
      </c>
      <c r="I1686" s="406" t="s">
        <v>246</v>
      </c>
      <c r="J1686" s="406" t="s">
        <v>307</v>
      </c>
      <c r="K1686" s="406"/>
      <c r="L1686" s="406"/>
      <c r="M1686" s="406"/>
      <c r="N1686" s="406"/>
      <c r="O1686" s="406">
        <v>0</v>
      </c>
      <c r="P1686" s="406">
        <v>0</v>
      </c>
      <c r="Q1686" s="463">
        <v>17</v>
      </c>
      <c r="R1686" s="464" t="s">
        <v>472</v>
      </c>
      <c r="S1686" s="464" t="s">
        <v>133</v>
      </c>
      <c r="T1686" s="464">
        <v>0</v>
      </c>
      <c r="U1686" s="464">
        <v>0</v>
      </c>
      <c r="V1686" s="464" t="s">
        <v>473</v>
      </c>
    </row>
    <row r="1687" spans="1:22" x14ac:dyDescent="0.2">
      <c r="A1687" s="406" t="s">
        <v>258</v>
      </c>
      <c r="B1687" s="406" t="s">
        <v>259</v>
      </c>
      <c r="C1687" s="406" t="s">
        <v>123</v>
      </c>
      <c r="D1687" s="406" t="s">
        <v>301</v>
      </c>
      <c r="E1687" s="406" t="s">
        <v>407</v>
      </c>
      <c r="F1687" s="406">
        <v>17</v>
      </c>
      <c r="G1687" s="406" t="s">
        <v>230</v>
      </c>
      <c r="H1687" s="406" t="s">
        <v>472</v>
      </c>
      <c r="I1687" s="406" t="s">
        <v>246</v>
      </c>
      <c r="J1687" s="406" t="s">
        <v>314</v>
      </c>
      <c r="K1687" s="406"/>
      <c r="L1687" s="406"/>
      <c r="M1687" s="406"/>
      <c r="N1687" s="406"/>
      <c r="O1687" s="406">
        <v>0</v>
      </c>
      <c r="P1687" s="406">
        <v>0</v>
      </c>
      <c r="Q1687" s="463">
        <v>17</v>
      </c>
      <c r="R1687" s="464" t="s">
        <v>472</v>
      </c>
      <c r="S1687" s="464" t="s">
        <v>134</v>
      </c>
      <c r="T1687" s="464">
        <v>0</v>
      </c>
      <c r="U1687" s="464">
        <v>0</v>
      </c>
      <c r="V1687" s="464" t="s">
        <v>473</v>
      </c>
    </row>
    <row r="1688" spans="1:22" x14ac:dyDescent="0.2">
      <c r="A1688" s="406" t="s">
        <v>258</v>
      </c>
      <c r="B1688" s="406" t="s">
        <v>259</v>
      </c>
      <c r="C1688" s="406" t="s">
        <v>123</v>
      </c>
      <c r="D1688" s="406" t="s">
        <v>301</v>
      </c>
      <c r="E1688" s="406" t="s">
        <v>407</v>
      </c>
      <c r="F1688" s="406">
        <v>17</v>
      </c>
      <c r="G1688" s="406" t="s">
        <v>230</v>
      </c>
      <c r="H1688" s="406" t="s">
        <v>472</v>
      </c>
      <c r="I1688" s="406" t="s">
        <v>246</v>
      </c>
      <c r="J1688" s="406" t="s">
        <v>307</v>
      </c>
      <c r="K1688" s="406"/>
      <c r="L1688" s="406"/>
      <c r="M1688" s="406"/>
      <c r="N1688" s="406"/>
      <c r="O1688" s="406">
        <v>0</v>
      </c>
      <c r="P1688" s="406">
        <v>0</v>
      </c>
      <c r="Q1688" s="463">
        <v>17</v>
      </c>
      <c r="R1688" s="464" t="s">
        <v>472</v>
      </c>
      <c r="S1688" s="464" t="s">
        <v>135</v>
      </c>
      <c r="T1688" s="464">
        <v>0</v>
      </c>
      <c r="U1688" s="464">
        <v>0</v>
      </c>
      <c r="V1688" s="464" t="s">
        <v>473</v>
      </c>
    </row>
    <row r="1689" spans="1:22" x14ac:dyDescent="0.2">
      <c r="A1689" s="406" t="s">
        <v>258</v>
      </c>
      <c r="B1689" s="406" t="s">
        <v>259</v>
      </c>
      <c r="C1689" s="406" t="s">
        <v>123</v>
      </c>
      <c r="D1689" s="406" t="s">
        <v>302</v>
      </c>
      <c r="E1689" s="406" t="s">
        <v>407</v>
      </c>
      <c r="F1689" s="406">
        <v>17</v>
      </c>
      <c r="G1689" s="406" t="s">
        <v>230</v>
      </c>
      <c r="H1689" s="406" t="s">
        <v>472</v>
      </c>
      <c r="I1689" s="406" t="s">
        <v>246</v>
      </c>
      <c r="J1689" s="406" t="s">
        <v>314</v>
      </c>
      <c r="K1689" s="406"/>
      <c r="L1689" s="406"/>
      <c r="M1689" s="406"/>
      <c r="N1689" s="406"/>
      <c r="O1689" s="406">
        <v>0</v>
      </c>
      <c r="P1689" s="406">
        <v>0</v>
      </c>
      <c r="Q1689" s="463">
        <v>17</v>
      </c>
      <c r="R1689" s="464" t="s">
        <v>472</v>
      </c>
      <c r="S1689" s="464" t="s">
        <v>136</v>
      </c>
      <c r="T1689" s="464">
        <v>0</v>
      </c>
      <c r="U1689" s="464">
        <v>0</v>
      </c>
      <c r="V1689" s="464" t="s">
        <v>473</v>
      </c>
    </row>
    <row r="1690" spans="1:22" x14ac:dyDescent="0.2">
      <c r="A1690" s="406" t="s">
        <v>258</v>
      </c>
      <c r="B1690" s="406" t="s">
        <v>259</v>
      </c>
      <c r="C1690" s="406" t="s">
        <v>123</v>
      </c>
      <c r="D1690" s="406" t="s">
        <v>302</v>
      </c>
      <c r="E1690" s="406" t="s">
        <v>407</v>
      </c>
      <c r="F1690" s="406">
        <v>17</v>
      </c>
      <c r="G1690" s="406" t="s">
        <v>230</v>
      </c>
      <c r="H1690" s="406" t="s">
        <v>472</v>
      </c>
      <c r="I1690" s="406" t="s">
        <v>246</v>
      </c>
      <c r="J1690" s="406" t="s">
        <v>307</v>
      </c>
      <c r="K1690" s="406"/>
      <c r="L1690" s="406"/>
      <c r="M1690" s="406"/>
      <c r="N1690" s="406"/>
      <c r="O1690" s="406">
        <v>0</v>
      </c>
      <c r="P1690" s="406">
        <v>0</v>
      </c>
      <c r="Q1690" s="463">
        <v>17</v>
      </c>
      <c r="R1690" s="464" t="s">
        <v>472</v>
      </c>
      <c r="S1690" s="464" t="s">
        <v>137</v>
      </c>
      <c r="T1690" s="464">
        <v>0</v>
      </c>
      <c r="U1690" s="464">
        <v>0</v>
      </c>
      <c r="V1690" s="464" t="s">
        <v>473</v>
      </c>
    </row>
    <row r="1691" spans="1:22" x14ac:dyDescent="0.2">
      <c r="A1691" s="406" t="s">
        <v>258</v>
      </c>
      <c r="B1691" s="406" t="s">
        <v>259</v>
      </c>
      <c r="C1691" s="406" t="s">
        <v>123</v>
      </c>
      <c r="D1691" s="406" t="s">
        <v>303</v>
      </c>
      <c r="E1691" s="406" t="s">
        <v>407</v>
      </c>
      <c r="F1691" s="406">
        <v>17</v>
      </c>
      <c r="G1691" s="406" t="s">
        <v>230</v>
      </c>
      <c r="H1691" s="406" t="s">
        <v>472</v>
      </c>
      <c r="I1691" s="406" t="s">
        <v>246</v>
      </c>
      <c r="J1691" s="406" t="s">
        <v>314</v>
      </c>
      <c r="K1691" s="406"/>
      <c r="L1691" s="406"/>
      <c r="M1691" s="406"/>
      <c r="N1691" s="406"/>
      <c r="O1691" s="406">
        <v>0</v>
      </c>
      <c r="P1691" s="406">
        <v>0</v>
      </c>
      <c r="Q1691" s="463">
        <v>17</v>
      </c>
      <c r="R1691" s="464" t="s">
        <v>472</v>
      </c>
      <c r="S1691" s="464" t="s">
        <v>138</v>
      </c>
      <c r="T1691" s="464">
        <v>0</v>
      </c>
      <c r="U1691" s="464">
        <v>0</v>
      </c>
      <c r="V1691" s="464" t="s">
        <v>473</v>
      </c>
    </row>
    <row r="1692" spans="1:22" x14ac:dyDescent="0.2">
      <c r="A1692" s="406" t="s">
        <v>258</v>
      </c>
      <c r="B1692" s="406" t="s">
        <v>259</v>
      </c>
      <c r="C1692" s="406" t="s">
        <v>123</v>
      </c>
      <c r="D1692" s="406" t="s">
        <v>303</v>
      </c>
      <c r="E1692" s="406" t="s">
        <v>407</v>
      </c>
      <c r="F1692" s="406">
        <v>17</v>
      </c>
      <c r="G1692" s="406" t="s">
        <v>230</v>
      </c>
      <c r="H1692" s="406" t="s">
        <v>472</v>
      </c>
      <c r="I1692" s="406" t="s">
        <v>246</v>
      </c>
      <c r="J1692" s="406" t="s">
        <v>307</v>
      </c>
      <c r="K1692" s="406"/>
      <c r="L1692" s="406"/>
      <c r="M1692" s="406"/>
      <c r="N1692" s="406"/>
      <c r="O1692" s="406">
        <v>0</v>
      </c>
      <c r="P1692" s="406">
        <v>0</v>
      </c>
      <c r="Q1692" s="463">
        <v>17</v>
      </c>
      <c r="R1692" s="464" t="s">
        <v>472</v>
      </c>
      <c r="S1692" s="464" t="s">
        <v>139</v>
      </c>
      <c r="T1692" s="464">
        <v>0</v>
      </c>
      <c r="U1692" s="464">
        <v>0</v>
      </c>
      <c r="V1692" s="464" t="s">
        <v>473</v>
      </c>
    </row>
    <row r="1693" spans="1:22" x14ac:dyDescent="0.2">
      <c r="A1693" s="406" t="s">
        <v>258</v>
      </c>
      <c r="B1693" s="406" t="s">
        <v>259</v>
      </c>
      <c r="C1693" s="406" t="s">
        <v>123</v>
      </c>
      <c r="D1693" s="406" t="s">
        <v>304</v>
      </c>
      <c r="E1693" s="406" t="s">
        <v>407</v>
      </c>
      <c r="F1693" s="406">
        <v>17</v>
      </c>
      <c r="G1693" s="406" t="s">
        <v>230</v>
      </c>
      <c r="H1693" s="406" t="s">
        <v>472</v>
      </c>
      <c r="I1693" s="406" t="s">
        <v>246</v>
      </c>
      <c r="J1693" s="406" t="s">
        <v>314</v>
      </c>
      <c r="K1693" s="406"/>
      <c r="L1693" s="406"/>
      <c r="M1693" s="406"/>
      <c r="N1693" s="406"/>
      <c r="O1693" s="406">
        <v>0</v>
      </c>
      <c r="P1693" s="406">
        <v>0</v>
      </c>
      <c r="Q1693" s="463">
        <v>17</v>
      </c>
      <c r="R1693" s="464" t="s">
        <v>472</v>
      </c>
      <c r="S1693" s="464" t="s">
        <v>140</v>
      </c>
      <c r="T1693" s="464">
        <v>0</v>
      </c>
      <c r="U1693" s="464">
        <v>0</v>
      </c>
      <c r="V1693" s="464" t="s">
        <v>473</v>
      </c>
    </row>
    <row r="1694" spans="1:22" x14ac:dyDescent="0.2">
      <c r="A1694" s="406" t="s">
        <v>258</v>
      </c>
      <c r="B1694" s="406" t="s">
        <v>259</v>
      </c>
      <c r="C1694" s="406" t="s">
        <v>123</v>
      </c>
      <c r="D1694" s="406" t="s">
        <v>304</v>
      </c>
      <c r="E1694" s="406" t="s">
        <v>407</v>
      </c>
      <c r="F1694" s="406">
        <v>17</v>
      </c>
      <c r="G1694" s="406" t="s">
        <v>230</v>
      </c>
      <c r="H1694" s="406" t="s">
        <v>472</v>
      </c>
      <c r="I1694" s="406" t="s">
        <v>246</v>
      </c>
      <c r="J1694" s="406" t="s">
        <v>307</v>
      </c>
      <c r="K1694" s="406"/>
      <c r="L1694" s="406"/>
      <c r="M1694" s="406"/>
      <c r="N1694" s="406"/>
      <c r="O1694" s="406">
        <v>0</v>
      </c>
      <c r="P1694" s="406">
        <v>0</v>
      </c>
      <c r="Q1694" s="463">
        <v>17</v>
      </c>
      <c r="R1694" s="464" t="s">
        <v>472</v>
      </c>
      <c r="S1694" s="464" t="s">
        <v>141</v>
      </c>
      <c r="T1694" s="464">
        <v>0</v>
      </c>
      <c r="U1694" s="464">
        <v>0</v>
      </c>
      <c r="V1694" s="464" t="s">
        <v>473</v>
      </c>
    </row>
    <row r="1695" spans="1:22" x14ac:dyDescent="0.2">
      <c r="A1695" s="406" t="s">
        <v>258</v>
      </c>
      <c r="B1695" s="406" t="s">
        <v>259</v>
      </c>
      <c r="C1695" s="406" t="s">
        <v>123</v>
      </c>
      <c r="D1695" s="406" t="s">
        <v>73</v>
      </c>
      <c r="E1695" s="406" t="s">
        <v>407</v>
      </c>
      <c r="F1695" s="406">
        <v>18</v>
      </c>
      <c r="G1695" s="406" t="s">
        <v>230</v>
      </c>
      <c r="H1695" s="406" t="s">
        <v>172</v>
      </c>
      <c r="I1695" s="406" t="s">
        <v>246</v>
      </c>
      <c r="J1695" s="406" t="s">
        <v>307</v>
      </c>
      <c r="K1695" s="406"/>
      <c r="L1695" s="406"/>
      <c r="M1695" s="406"/>
      <c r="N1695" s="406"/>
      <c r="O1695" s="406">
        <v>0</v>
      </c>
      <c r="P1695" s="406">
        <v>0</v>
      </c>
      <c r="Q1695" s="463">
        <v>18</v>
      </c>
      <c r="R1695" s="464" t="s">
        <v>172</v>
      </c>
      <c r="S1695" s="464" t="s">
        <v>133</v>
      </c>
      <c r="T1695" s="464">
        <v>0</v>
      </c>
      <c r="U1695" s="464">
        <v>0</v>
      </c>
      <c r="V1695" s="464" t="s">
        <v>173</v>
      </c>
    </row>
    <row r="1696" spans="1:22" x14ac:dyDescent="0.2">
      <c r="A1696" s="406" t="s">
        <v>258</v>
      </c>
      <c r="B1696" s="406" t="s">
        <v>259</v>
      </c>
      <c r="C1696" s="406" t="s">
        <v>123</v>
      </c>
      <c r="D1696" s="406" t="s">
        <v>301</v>
      </c>
      <c r="E1696" s="406" t="s">
        <v>407</v>
      </c>
      <c r="F1696" s="406">
        <v>18</v>
      </c>
      <c r="G1696" s="406" t="s">
        <v>230</v>
      </c>
      <c r="H1696" s="406" t="s">
        <v>172</v>
      </c>
      <c r="I1696" s="406" t="s">
        <v>246</v>
      </c>
      <c r="J1696" s="406" t="s">
        <v>307</v>
      </c>
      <c r="K1696" s="406"/>
      <c r="L1696" s="406"/>
      <c r="M1696" s="406"/>
      <c r="N1696" s="406"/>
      <c r="O1696" s="406">
        <v>0</v>
      </c>
      <c r="P1696" s="406">
        <v>0</v>
      </c>
      <c r="Q1696" s="463">
        <v>18</v>
      </c>
      <c r="R1696" s="464" t="s">
        <v>172</v>
      </c>
      <c r="S1696" s="464" t="s">
        <v>135</v>
      </c>
      <c r="T1696" s="464">
        <v>0</v>
      </c>
      <c r="U1696" s="464">
        <v>0</v>
      </c>
      <c r="V1696" s="464" t="s">
        <v>173</v>
      </c>
    </row>
    <row r="1697" spans="1:22" x14ac:dyDescent="0.2">
      <c r="A1697" s="406" t="s">
        <v>258</v>
      </c>
      <c r="B1697" s="406" t="s">
        <v>259</v>
      </c>
      <c r="C1697" s="406" t="s">
        <v>123</v>
      </c>
      <c r="D1697" s="406" t="s">
        <v>302</v>
      </c>
      <c r="E1697" s="406" t="s">
        <v>407</v>
      </c>
      <c r="F1697" s="406">
        <v>18</v>
      </c>
      <c r="G1697" s="406" t="s">
        <v>230</v>
      </c>
      <c r="H1697" s="406" t="s">
        <v>172</v>
      </c>
      <c r="I1697" s="406" t="s">
        <v>246</v>
      </c>
      <c r="J1697" s="406" t="s">
        <v>307</v>
      </c>
      <c r="K1697" s="406"/>
      <c r="L1697" s="406"/>
      <c r="M1697" s="406"/>
      <c r="N1697" s="406"/>
      <c r="O1697" s="406">
        <v>0</v>
      </c>
      <c r="P1697" s="406">
        <v>0</v>
      </c>
      <c r="Q1697" s="463">
        <v>18</v>
      </c>
      <c r="R1697" s="464" t="s">
        <v>172</v>
      </c>
      <c r="S1697" s="464" t="s">
        <v>137</v>
      </c>
      <c r="T1697" s="464">
        <v>0</v>
      </c>
      <c r="U1697" s="464">
        <v>0</v>
      </c>
      <c r="V1697" s="464" t="s">
        <v>173</v>
      </c>
    </row>
    <row r="1698" spans="1:22" x14ac:dyDescent="0.2">
      <c r="A1698" s="406" t="s">
        <v>258</v>
      </c>
      <c r="B1698" s="406" t="s">
        <v>259</v>
      </c>
      <c r="C1698" s="406" t="s">
        <v>123</v>
      </c>
      <c r="D1698" s="406" t="s">
        <v>303</v>
      </c>
      <c r="E1698" s="406" t="s">
        <v>407</v>
      </c>
      <c r="F1698" s="406">
        <v>18</v>
      </c>
      <c r="G1698" s="406" t="s">
        <v>230</v>
      </c>
      <c r="H1698" s="406" t="s">
        <v>172</v>
      </c>
      <c r="I1698" s="406" t="s">
        <v>246</v>
      </c>
      <c r="J1698" s="406" t="s">
        <v>307</v>
      </c>
      <c r="K1698" s="406"/>
      <c r="L1698" s="406"/>
      <c r="M1698" s="406"/>
      <c r="N1698" s="406"/>
      <c r="O1698" s="406">
        <v>0</v>
      </c>
      <c r="P1698" s="406">
        <v>0</v>
      </c>
      <c r="Q1698" s="463">
        <v>18</v>
      </c>
      <c r="R1698" s="464" t="s">
        <v>172</v>
      </c>
      <c r="S1698" s="464" t="s">
        <v>139</v>
      </c>
      <c r="T1698" s="464">
        <v>0</v>
      </c>
      <c r="U1698" s="464">
        <v>0</v>
      </c>
      <c r="V1698" s="464" t="s">
        <v>173</v>
      </c>
    </row>
    <row r="1699" spans="1:22" x14ac:dyDescent="0.2">
      <c r="A1699" s="406" t="s">
        <v>258</v>
      </c>
      <c r="B1699" s="406" t="s">
        <v>259</v>
      </c>
      <c r="C1699" s="406" t="s">
        <v>123</v>
      </c>
      <c r="D1699" s="406" t="s">
        <v>304</v>
      </c>
      <c r="E1699" s="406" t="s">
        <v>407</v>
      </c>
      <c r="F1699" s="406">
        <v>18</v>
      </c>
      <c r="G1699" s="406" t="s">
        <v>230</v>
      </c>
      <c r="H1699" s="406" t="s">
        <v>172</v>
      </c>
      <c r="I1699" s="406" t="s">
        <v>246</v>
      </c>
      <c r="J1699" s="406" t="s">
        <v>307</v>
      </c>
      <c r="K1699" s="406"/>
      <c r="L1699" s="406"/>
      <c r="M1699" s="406"/>
      <c r="N1699" s="406"/>
      <c r="O1699" s="406">
        <v>0</v>
      </c>
      <c r="P1699" s="406">
        <v>0</v>
      </c>
      <c r="Q1699" s="463">
        <v>18</v>
      </c>
      <c r="R1699" s="464" t="s">
        <v>172</v>
      </c>
      <c r="S1699" s="464" t="s">
        <v>141</v>
      </c>
      <c r="T1699" s="464">
        <v>0</v>
      </c>
      <c r="U1699" s="464">
        <v>0</v>
      </c>
      <c r="V1699" s="464" t="s">
        <v>173</v>
      </c>
    </row>
    <row r="1700" spans="1:22" x14ac:dyDescent="0.2">
      <c r="A1700" s="406" t="s">
        <v>258</v>
      </c>
      <c r="B1700" s="406" t="s">
        <v>259</v>
      </c>
      <c r="C1700" s="406" t="s">
        <v>123</v>
      </c>
      <c r="D1700" s="406" t="s">
        <v>73</v>
      </c>
      <c r="E1700" s="406" t="s">
        <v>407</v>
      </c>
      <c r="F1700" s="406">
        <v>19</v>
      </c>
      <c r="G1700" s="406" t="s">
        <v>230</v>
      </c>
      <c r="H1700" s="406" t="s">
        <v>9</v>
      </c>
      <c r="I1700" s="406" t="s">
        <v>247</v>
      </c>
      <c r="J1700" s="406" t="s">
        <v>307</v>
      </c>
      <c r="K1700" s="406"/>
      <c r="L1700" s="406"/>
      <c r="M1700" s="406"/>
      <c r="N1700" s="406"/>
      <c r="O1700" s="406">
        <v>0</v>
      </c>
      <c r="P1700" s="406">
        <v>0</v>
      </c>
      <c r="Q1700" s="463">
        <v>19</v>
      </c>
      <c r="R1700" s="464" t="s">
        <v>9</v>
      </c>
      <c r="S1700" s="464" t="s">
        <v>133</v>
      </c>
      <c r="T1700" s="464">
        <v>0</v>
      </c>
      <c r="U1700" s="464">
        <v>0</v>
      </c>
      <c r="V1700" s="464"/>
    </row>
    <row r="1701" spans="1:22" x14ac:dyDescent="0.2">
      <c r="A1701" s="406" t="s">
        <v>258</v>
      </c>
      <c r="B1701" s="406" t="s">
        <v>259</v>
      </c>
      <c r="C1701" s="406" t="s">
        <v>123</v>
      </c>
      <c r="D1701" s="406" t="s">
        <v>301</v>
      </c>
      <c r="E1701" s="406" t="s">
        <v>407</v>
      </c>
      <c r="F1701" s="406">
        <v>19</v>
      </c>
      <c r="G1701" s="406" t="s">
        <v>230</v>
      </c>
      <c r="H1701" s="406" t="s">
        <v>9</v>
      </c>
      <c r="I1701" s="406" t="s">
        <v>247</v>
      </c>
      <c r="J1701" s="406" t="s">
        <v>307</v>
      </c>
      <c r="K1701" s="406"/>
      <c r="L1701" s="406"/>
      <c r="M1701" s="406"/>
      <c r="N1701" s="406"/>
      <c r="O1701" s="406">
        <v>0</v>
      </c>
      <c r="P1701" s="406">
        <v>0</v>
      </c>
      <c r="Q1701" s="463">
        <v>19</v>
      </c>
      <c r="R1701" s="464" t="s">
        <v>9</v>
      </c>
      <c r="S1701" s="464" t="s">
        <v>135</v>
      </c>
      <c r="T1701" s="464">
        <v>0</v>
      </c>
      <c r="U1701" s="464">
        <v>0</v>
      </c>
      <c r="V1701" s="464"/>
    </row>
    <row r="1702" spans="1:22" x14ac:dyDescent="0.2">
      <c r="A1702" s="406" t="s">
        <v>258</v>
      </c>
      <c r="B1702" s="406" t="s">
        <v>259</v>
      </c>
      <c r="C1702" s="406" t="s">
        <v>123</v>
      </c>
      <c r="D1702" s="406" t="s">
        <v>302</v>
      </c>
      <c r="E1702" s="406" t="s">
        <v>407</v>
      </c>
      <c r="F1702" s="406">
        <v>19</v>
      </c>
      <c r="G1702" s="406" t="s">
        <v>230</v>
      </c>
      <c r="H1702" s="406" t="s">
        <v>9</v>
      </c>
      <c r="I1702" s="406" t="s">
        <v>247</v>
      </c>
      <c r="J1702" s="406" t="s">
        <v>307</v>
      </c>
      <c r="K1702" s="406"/>
      <c r="L1702" s="406"/>
      <c r="M1702" s="406"/>
      <c r="N1702" s="406"/>
      <c r="O1702" s="406">
        <v>0</v>
      </c>
      <c r="P1702" s="406">
        <v>0</v>
      </c>
      <c r="Q1702" s="463">
        <v>19</v>
      </c>
      <c r="R1702" s="464" t="s">
        <v>9</v>
      </c>
      <c r="S1702" s="464" t="s">
        <v>137</v>
      </c>
      <c r="T1702" s="464">
        <v>0</v>
      </c>
      <c r="U1702" s="464">
        <v>0</v>
      </c>
      <c r="V1702" s="464"/>
    </row>
    <row r="1703" spans="1:22" x14ac:dyDescent="0.2">
      <c r="A1703" s="406" t="s">
        <v>258</v>
      </c>
      <c r="B1703" s="406" t="s">
        <v>259</v>
      </c>
      <c r="C1703" s="406" t="s">
        <v>123</v>
      </c>
      <c r="D1703" s="406" t="s">
        <v>303</v>
      </c>
      <c r="E1703" s="406" t="s">
        <v>407</v>
      </c>
      <c r="F1703" s="406">
        <v>19</v>
      </c>
      <c r="G1703" s="406" t="s">
        <v>230</v>
      </c>
      <c r="H1703" s="406" t="s">
        <v>9</v>
      </c>
      <c r="I1703" s="406" t="s">
        <v>247</v>
      </c>
      <c r="J1703" s="406" t="s">
        <v>307</v>
      </c>
      <c r="K1703" s="406"/>
      <c r="L1703" s="406"/>
      <c r="M1703" s="406"/>
      <c r="N1703" s="406"/>
      <c r="O1703" s="406">
        <v>0</v>
      </c>
      <c r="P1703" s="406">
        <v>0</v>
      </c>
      <c r="Q1703" s="463">
        <v>19</v>
      </c>
      <c r="R1703" s="464" t="s">
        <v>9</v>
      </c>
      <c r="S1703" s="464" t="s">
        <v>139</v>
      </c>
      <c r="T1703" s="464">
        <v>0</v>
      </c>
      <c r="U1703" s="464">
        <v>0</v>
      </c>
      <c r="V1703" s="464"/>
    </row>
    <row r="1704" spans="1:22" x14ac:dyDescent="0.2">
      <c r="A1704" s="406" t="s">
        <v>258</v>
      </c>
      <c r="B1704" s="406" t="s">
        <v>259</v>
      </c>
      <c r="C1704" s="406" t="s">
        <v>123</v>
      </c>
      <c r="D1704" s="406" t="s">
        <v>304</v>
      </c>
      <c r="E1704" s="406" t="s">
        <v>407</v>
      </c>
      <c r="F1704" s="406">
        <v>19</v>
      </c>
      <c r="G1704" s="406" t="s">
        <v>230</v>
      </c>
      <c r="H1704" s="406" t="s">
        <v>9</v>
      </c>
      <c r="I1704" s="406" t="s">
        <v>247</v>
      </c>
      <c r="J1704" s="406" t="s">
        <v>307</v>
      </c>
      <c r="K1704" s="406"/>
      <c r="L1704" s="406"/>
      <c r="M1704" s="406"/>
      <c r="N1704" s="406"/>
      <c r="O1704" s="406">
        <v>0</v>
      </c>
      <c r="P1704" s="406">
        <v>0</v>
      </c>
      <c r="Q1704" s="463">
        <v>19</v>
      </c>
      <c r="R1704" s="464" t="s">
        <v>9</v>
      </c>
      <c r="S1704" s="464" t="s">
        <v>141</v>
      </c>
      <c r="T1704" s="464">
        <v>0</v>
      </c>
      <c r="U1704" s="464">
        <v>0</v>
      </c>
      <c r="V1704" s="464"/>
    </row>
    <row r="1705" spans="1:22" x14ac:dyDescent="0.2">
      <c r="A1705" s="406" t="s">
        <v>258</v>
      </c>
      <c r="B1705" s="406" t="s">
        <v>259</v>
      </c>
      <c r="C1705" s="406" t="s">
        <v>123</v>
      </c>
      <c r="D1705" s="406" t="s">
        <v>73</v>
      </c>
      <c r="E1705" s="406" t="s">
        <v>407</v>
      </c>
      <c r="F1705" s="406">
        <v>1</v>
      </c>
      <c r="G1705" s="406" t="s">
        <v>230</v>
      </c>
      <c r="H1705" s="406" t="s">
        <v>143</v>
      </c>
      <c r="I1705" s="406" t="s">
        <v>246</v>
      </c>
      <c r="J1705" s="406" t="s">
        <v>314</v>
      </c>
      <c r="K1705" s="406"/>
      <c r="L1705" s="406"/>
      <c r="M1705" s="406"/>
      <c r="N1705" s="406"/>
      <c r="O1705" s="406">
        <v>0</v>
      </c>
      <c r="P1705" s="406">
        <v>0.25</v>
      </c>
      <c r="Q1705" s="463">
        <v>1</v>
      </c>
      <c r="R1705" s="464" t="s">
        <v>143</v>
      </c>
      <c r="S1705" s="464" t="s">
        <v>132</v>
      </c>
      <c r="T1705" s="464">
        <v>0</v>
      </c>
      <c r="U1705" s="464">
        <v>0.25</v>
      </c>
      <c r="V1705" s="464" t="s">
        <v>144</v>
      </c>
    </row>
    <row r="1706" spans="1:22" x14ac:dyDescent="0.2">
      <c r="A1706" s="406" t="s">
        <v>258</v>
      </c>
      <c r="B1706" s="406" t="s">
        <v>259</v>
      </c>
      <c r="C1706" s="406" t="s">
        <v>123</v>
      </c>
      <c r="D1706" s="406" t="s">
        <v>73</v>
      </c>
      <c r="E1706" s="406" t="s">
        <v>407</v>
      </c>
      <c r="F1706" s="406">
        <v>1</v>
      </c>
      <c r="G1706" s="406" t="s">
        <v>230</v>
      </c>
      <c r="H1706" s="406" t="s">
        <v>143</v>
      </c>
      <c r="I1706" s="406" t="s">
        <v>246</v>
      </c>
      <c r="J1706" s="406" t="s">
        <v>307</v>
      </c>
      <c r="K1706" s="406"/>
      <c r="L1706" s="406"/>
      <c r="M1706" s="406"/>
      <c r="N1706" s="406"/>
      <c r="O1706" s="406">
        <v>0</v>
      </c>
      <c r="P1706" s="406">
        <v>0</v>
      </c>
      <c r="Q1706" s="463">
        <v>1</v>
      </c>
      <c r="R1706" s="464" t="s">
        <v>143</v>
      </c>
      <c r="S1706" s="464" t="s">
        <v>133</v>
      </c>
      <c r="T1706" s="464">
        <v>0</v>
      </c>
      <c r="U1706" s="464">
        <v>0</v>
      </c>
      <c r="V1706" s="464" t="s">
        <v>144</v>
      </c>
    </row>
    <row r="1707" spans="1:22" x14ac:dyDescent="0.2">
      <c r="A1707" s="406" t="s">
        <v>258</v>
      </c>
      <c r="B1707" s="406" t="s">
        <v>259</v>
      </c>
      <c r="C1707" s="406" t="s">
        <v>123</v>
      </c>
      <c r="D1707" s="406" t="s">
        <v>301</v>
      </c>
      <c r="E1707" s="406" t="s">
        <v>407</v>
      </c>
      <c r="F1707" s="406">
        <v>1</v>
      </c>
      <c r="G1707" s="406" t="s">
        <v>230</v>
      </c>
      <c r="H1707" s="406" t="s">
        <v>143</v>
      </c>
      <c r="I1707" s="406" t="s">
        <v>246</v>
      </c>
      <c r="J1707" s="406" t="s">
        <v>314</v>
      </c>
      <c r="K1707" s="406"/>
      <c r="L1707" s="406"/>
      <c r="M1707" s="406"/>
      <c r="N1707" s="406"/>
      <c r="O1707" s="406">
        <v>0</v>
      </c>
      <c r="P1707" s="406">
        <v>0.1</v>
      </c>
      <c r="Q1707" s="463">
        <v>1</v>
      </c>
      <c r="R1707" s="464" t="s">
        <v>143</v>
      </c>
      <c r="S1707" s="464" t="s">
        <v>134</v>
      </c>
      <c r="T1707" s="464">
        <v>0</v>
      </c>
      <c r="U1707" s="464">
        <v>0.1</v>
      </c>
      <c r="V1707" s="464" t="s">
        <v>144</v>
      </c>
    </row>
    <row r="1708" spans="1:22" x14ac:dyDescent="0.2">
      <c r="A1708" s="406" t="s">
        <v>258</v>
      </c>
      <c r="B1708" s="406" t="s">
        <v>259</v>
      </c>
      <c r="C1708" s="406" t="s">
        <v>123</v>
      </c>
      <c r="D1708" s="406" t="s">
        <v>301</v>
      </c>
      <c r="E1708" s="406" t="s">
        <v>407</v>
      </c>
      <c r="F1708" s="406">
        <v>1</v>
      </c>
      <c r="G1708" s="406" t="s">
        <v>230</v>
      </c>
      <c r="H1708" s="406" t="s">
        <v>143</v>
      </c>
      <c r="I1708" s="406" t="s">
        <v>246</v>
      </c>
      <c r="J1708" s="406" t="s">
        <v>307</v>
      </c>
      <c r="K1708" s="406"/>
      <c r="L1708" s="406"/>
      <c r="M1708" s="406"/>
      <c r="N1708" s="406"/>
      <c r="O1708" s="406">
        <v>0</v>
      </c>
      <c r="P1708" s="406">
        <v>0</v>
      </c>
      <c r="Q1708" s="463">
        <v>1</v>
      </c>
      <c r="R1708" s="464" t="s">
        <v>143</v>
      </c>
      <c r="S1708" s="464" t="s">
        <v>135</v>
      </c>
      <c r="T1708" s="464">
        <v>0</v>
      </c>
      <c r="U1708" s="464">
        <v>0</v>
      </c>
      <c r="V1708" s="464" t="s">
        <v>144</v>
      </c>
    </row>
    <row r="1709" spans="1:22" x14ac:dyDescent="0.2">
      <c r="A1709" s="406" t="s">
        <v>258</v>
      </c>
      <c r="B1709" s="406" t="s">
        <v>259</v>
      </c>
      <c r="C1709" s="406" t="s">
        <v>123</v>
      </c>
      <c r="D1709" s="406" t="s">
        <v>302</v>
      </c>
      <c r="E1709" s="406" t="s">
        <v>407</v>
      </c>
      <c r="F1709" s="406">
        <v>1</v>
      </c>
      <c r="G1709" s="406" t="s">
        <v>230</v>
      </c>
      <c r="H1709" s="406" t="s">
        <v>143</v>
      </c>
      <c r="I1709" s="406" t="s">
        <v>246</v>
      </c>
      <c r="J1709" s="406" t="s">
        <v>314</v>
      </c>
      <c r="K1709" s="406"/>
      <c r="L1709" s="406"/>
      <c r="M1709" s="406"/>
      <c r="N1709" s="406"/>
      <c r="O1709" s="406">
        <v>0</v>
      </c>
      <c r="P1709" s="406">
        <v>0</v>
      </c>
      <c r="Q1709" s="463">
        <v>1</v>
      </c>
      <c r="R1709" s="464" t="s">
        <v>143</v>
      </c>
      <c r="S1709" s="464" t="s">
        <v>136</v>
      </c>
      <c r="T1709" s="464">
        <v>0</v>
      </c>
      <c r="U1709" s="464">
        <v>0</v>
      </c>
      <c r="V1709" s="464" t="s">
        <v>144</v>
      </c>
    </row>
    <row r="1710" spans="1:22" x14ac:dyDescent="0.2">
      <c r="A1710" s="406" t="s">
        <v>258</v>
      </c>
      <c r="B1710" s="406" t="s">
        <v>259</v>
      </c>
      <c r="C1710" s="406" t="s">
        <v>123</v>
      </c>
      <c r="D1710" s="406" t="s">
        <v>302</v>
      </c>
      <c r="E1710" s="406" t="s">
        <v>407</v>
      </c>
      <c r="F1710" s="406">
        <v>1</v>
      </c>
      <c r="G1710" s="406" t="s">
        <v>230</v>
      </c>
      <c r="H1710" s="406" t="s">
        <v>143</v>
      </c>
      <c r="I1710" s="406" t="s">
        <v>246</v>
      </c>
      <c r="J1710" s="406" t="s">
        <v>307</v>
      </c>
      <c r="K1710" s="406"/>
      <c r="L1710" s="406"/>
      <c r="M1710" s="406"/>
      <c r="N1710" s="406"/>
      <c r="O1710" s="406">
        <v>0</v>
      </c>
      <c r="P1710" s="406">
        <v>0</v>
      </c>
      <c r="Q1710" s="463">
        <v>1</v>
      </c>
      <c r="R1710" s="464" t="s">
        <v>143</v>
      </c>
      <c r="S1710" s="464" t="s">
        <v>137</v>
      </c>
      <c r="T1710" s="464">
        <v>0</v>
      </c>
      <c r="U1710" s="464">
        <v>0</v>
      </c>
      <c r="V1710" s="464" t="s">
        <v>144</v>
      </c>
    </row>
    <row r="1711" spans="1:22" x14ac:dyDescent="0.2">
      <c r="A1711" s="406" t="s">
        <v>258</v>
      </c>
      <c r="B1711" s="406" t="s">
        <v>259</v>
      </c>
      <c r="C1711" s="406" t="s">
        <v>123</v>
      </c>
      <c r="D1711" s="406" t="s">
        <v>303</v>
      </c>
      <c r="E1711" s="406" t="s">
        <v>407</v>
      </c>
      <c r="F1711" s="406">
        <v>1</v>
      </c>
      <c r="G1711" s="406" t="s">
        <v>230</v>
      </c>
      <c r="H1711" s="406" t="s">
        <v>143</v>
      </c>
      <c r="I1711" s="406" t="s">
        <v>246</v>
      </c>
      <c r="J1711" s="406" t="s">
        <v>314</v>
      </c>
      <c r="K1711" s="406"/>
      <c r="L1711" s="406"/>
      <c r="M1711" s="406"/>
      <c r="N1711" s="406"/>
      <c r="O1711" s="406">
        <v>0</v>
      </c>
      <c r="P1711" s="406">
        <v>0</v>
      </c>
      <c r="Q1711" s="463">
        <v>1</v>
      </c>
      <c r="R1711" s="464" t="s">
        <v>143</v>
      </c>
      <c r="S1711" s="464" t="s">
        <v>138</v>
      </c>
      <c r="T1711" s="464">
        <v>0</v>
      </c>
      <c r="U1711" s="464">
        <v>0</v>
      </c>
      <c r="V1711" s="464" t="s">
        <v>144</v>
      </c>
    </row>
    <row r="1712" spans="1:22" x14ac:dyDescent="0.2">
      <c r="A1712" s="406" t="s">
        <v>258</v>
      </c>
      <c r="B1712" s="406" t="s">
        <v>259</v>
      </c>
      <c r="C1712" s="406" t="s">
        <v>123</v>
      </c>
      <c r="D1712" s="406" t="s">
        <v>303</v>
      </c>
      <c r="E1712" s="406" t="s">
        <v>407</v>
      </c>
      <c r="F1712" s="406">
        <v>1</v>
      </c>
      <c r="G1712" s="406" t="s">
        <v>230</v>
      </c>
      <c r="H1712" s="406" t="s">
        <v>143</v>
      </c>
      <c r="I1712" s="406" t="s">
        <v>246</v>
      </c>
      <c r="J1712" s="406" t="s">
        <v>307</v>
      </c>
      <c r="K1712" s="406"/>
      <c r="L1712" s="406"/>
      <c r="M1712" s="406"/>
      <c r="N1712" s="406"/>
      <c r="O1712" s="406">
        <v>0</v>
      </c>
      <c r="P1712" s="406">
        <v>0</v>
      </c>
      <c r="Q1712" s="463">
        <v>1</v>
      </c>
      <c r="R1712" s="464" t="s">
        <v>143</v>
      </c>
      <c r="S1712" s="464" t="s">
        <v>139</v>
      </c>
      <c r="T1712" s="464">
        <v>0</v>
      </c>
      <c r="U1712" s="464">
        <v>0</v>
      </c>
      <c r="V1712" s="464" t="s">
        <v>144</v>
      </c>
    </row>
    <row r="1713" spans="1:22" x14ac:dyDescent="0.2">
      <c r="A1713" s="406" t="s">
        <v>258</v>
      </c>
      <c r="B1713" s="406" t="s">
        <v>259</v>
      </c>
      <c r="C1713" s="406" t="s">
        <v>123</v>
      </c>
      <c r="D1713" s="406" t="s">
        <v>304</v>
      </c>
      <c r="E1713" s="406" t="s">
        <v>407</v>
      </c>
      <c r="F1713" s="406">
        <v>1</v>
      </c>
      <c r="G1713" s="406" t="s">
        <v>230</v>
      </c>
      <c r="H1713" s="406" t="s">
        <v>143</v>
      </c>
      <c r="I1713" s="406" t="s">
        <v>246</v>
      </c>
      <c r="J1713" s="406" t="s">
        <v>314</v>
      </c>
      <c r="K1713" s="406"/>
      <c r="L1713" s="406"/>
      <c r="M1713" s="406"/>
      <c r="N1713" s="406"/>
      <c r="O1713" s="406">
        <v>0</v>
      </c>
      <c r="P1713" s="406">
        <v>0</v>
      </c>
      <c r="Q1713" s="463">
        <v>1</v>
      </c>
      <c r="R1713" s="464" t="s">
        <v>143</v>
      </c>
      <c r="S1713" s="464" t="s">
        <v>140</v>
      </c>
      <c r="T1713" s="464">
        <v>0</v>
      </c>
      <c r="U1713" s="464">
        <v>0</v>
      </c>
      <c r="V1713" s="464" t="s">
        <v>144</v>
      </c>
    </row>
    <row r="1714" spans="1:22" x14ac:dyDescent="0.2">
      <c r="A1714" s="406" t="s">
        <v>258</v>
      </c>
      <c r="B1714" s="406" t="s">
        <v>259</v>
      </c>
      <c r="C1714" s="406" t="s">
        <v>123</v>
      </c>
      <c r="D1714" s="406" t="s">
        <v>304</v>
      </c>
      <c r="E1714" s="406" t="s">
        <v>407</v>
      </c>
      <c r="F1714" s="406">
        <v>1</v>
      </c>
      <c r="G1714" s="406" t="s">
        <v>230</v>
      </c>
      <c r="H1714" s="406" t="s">
        <v>143</v>
      </c>
      <c r="I1714" s="406" t="s">
        <v>246</v>
      </c>
      <c r="J1714" s="406" t="s">
        <v>307</v>
      </c>
      <c r="K1714" s="406"/>
      <c r="L1714" s="406"/>
      <c r="M1714" s="406"/>
      <c r="N1714" s="406"/>
      <c r="O1714" s="406">
        <v>0</v>
      </c>
      <c r="P1714" s="406">
        <v>0</v>
      </c>
      <c r="Q1714" s="463">
        <v>1</v>
      </c>
      <c r="R1714" s="464" t="s">
        <v>143</v>
      </c>
      <c r="S1714" s="464" t="s">
        <v>141</v>
      </c>
      <c r="T1714" s="464">
        <v>0</v>
      </c>
      <c r="U1714" s="464">
        <v>0</v>
      </c>
      <c r="V1714" s="464" t="s">
        <v>144</v>
      </c>
    </row>
    <row r="1715" spans="1:22" x14ac:dyDescent="0.2">
      <c r="A1715" s="406" t="s">
        <v>258</v>
      </c>
      <c r="B1715" s="406" t="s">
        <v>259</v>
      </c>
      <c r="C1715" s="406" t="s">
        <v>123</v>
      </c>
      <c r="D1715" s="406" t="s">
        <v>73</v>
      </c>
      <c r="E1715" s="406" t="s">
        <v>407</v>
      </c>
      <c r="F1715" s="406">
        <v>2</v>
      </c>
      <c r="G1715" s="406" t="s">
        <v>230</v>
      </c>
      <c r="H1715" s="406" t="s">
        <v>145</v>
      </c>
      <c r="I1715" s="406" t="s">
        <v>246</v>
      </c>
      <c r="J1715" s="406" t="s">
        <v>314</v>
      </c>
      <c r="K1715" s="406"/>
      <c r="L1715" s="406"/>
      <c r="M1715" s="406"/>
      <c r="N1715" s="406"/>
      <c r="O1715" s="406">
        <v>0</v>
      </c>
      <c r="P1715" s="406">
        <v>0.5</v>
      </c>
      <c r="Q1715" s="463">
        <v>2</v>
      </c>
      <c r="R1715" s="464" t="s">
        <v>145</v>
      </c>
      <c r="S1715" s="464" t="s">
        <v>132</v>
      </c>
      <c r="T1715" s="464">
        <v>0</v>
      </c>
      <c r="U1715" s="464">
        <v>0.5</v>
      </c>
      <c r="V1715" s="464" t="s">
        <v>146</v>
      </c>
    </row>
    <row r="1716" spans="1:22" x14ac:dyDescent="0.2">
      <c r="A1716" s="406" t="s">
        <v>258</v>
      </c>
      <c r="B1716" s="406" t="s">
        <v>259</v>
      </c>
      <c r="C1716" s="406" t="s">
        <v>123</v>
      </c>
      <c r="D1716" s="406" t="s">
        <v>73</v>
      </c>
      <c r="E1716" s="406" t="s">
        <v>407</v>
      </c>
      <c r="F1716" s="406">
        <v>2</v>
      </c>
      <c r="G1716" s="406" t="s">
        <v>230</v>
      </c>
      <c r="H1716" s="406" t="s">
        <v>145</v>
      </c>
      <c r="I1716" s="406" t="s">
        <v>246</v>
      </c>
      <c r="J1716" s="406" t="s">
        <v>307</v>
      </c>
      <c r="K1716" s="406"/>
      <c r="L1716" s="406"/>
      <c r="M1716" s="406"/>
      <c r="N1716" s="406"/>
      <c r="O1716" s="406">
        <v>0</v>
      </c>
      <c r="P1716" s="406">
        <v>0</v>
      </c>
      <c r="Q1716" s="463">
        <v>2</v>
      </c>
      <c r="R1716" s="464" t="s">
        <v>145</v>
      </c>
      <c r="S1716" s="464" t="s">
        <v>133</v>
      </c>
      <c r="T1716" s="464">
        <v>0</v>
      </c>
      <c r="U1716" s="464">
        <v>0</v>
      </c>
      <c r="V1716" s="464" t="s">
        <v>146</v>
      </c>
    </row>
    <row r="1717" spans="1:22" x14ac:dyDescent="0.2">
      <c r="A1717" s="406" t="s">
        <v>258</v>
      </c>
      <c r="B1717" s="406" t="s">
        <v>259</v>
      </c>
      <c r="C1717" s="406" t="s">
        <v>123</v>
      </c>
      <c r="D1717" s="406" t="s">
        <v>301</v>
      </c>
      <c r="E1717" s="406" t="s">
        <v>407</v>
      </c>
      <c r="F1717" s="406">
        <v>2</v>
      </c>
      <c r="G1717" s="406" t="s">
        <v>230</v>
      </c>
      <c r="H1717" s="406" t="s">
        <v>145</v>
      </c>
      <c r="I1717" s="406" t="s">
        <v>246</v>
      </c>
      <c r="J1717" s="406" t="s">
        <v>314</v>
      </c>
      <c r="K1717" s="406"/>
      <c r="L1717" s="406"/>
      <c r="M1717" s="406"/>
      <c r="N1717" s="406"/>
      <c r="O1717" s="406">
        <v>0</v>
      </c>
      <c r="P1717" s="406">
        <v>0.5</v>
      </c>
      <c r="Q1717" s="463">
        <v>2</v>
      </c>
      <c r="R1717" s="464" t="s">
        <v>145</v>
      </c>
      <c r="S1717" s="464" t="s">
        <v>134</v>
      </c>
      <c r="T1717" s="464">
        <v>0</v>
      </c>
      <c r="U1717" s="464">
        <v>0.5</v>
      </c>
      <c r="V1717" s="464" t="s">
        <v>146</v>
      </c>
    </row>
    <row r="1718" spans="1:22" x14ac:dyDescent="0.2">
      <c r="A1718" s="406" t="s">
        <v>258</v>
      </c>
      <c r="B1718" s="406" t="s">
        <v>259</v>
      </c>
      <c r="C1718" s="406" t="s">
        <v>123</v>
      </c>
      <c r="D1718" s="406" t="s">
        <v>301</v>
      </c>
      <c r="E1718" s="406" t="s">
        <v>407</v>
      </c>
      <c r="F1718" s="406">
        <v>2</v>
      </c>
      <c r="G1718" s="406" t="s">
        <v>230</v>
      </c>
      <c r="H1718" s="406" t="s">
        <v>145</v>
      </c>
      <c r="I1718" s="406" t="s">
        <v>246</v>
      </c>
      <c r="J1718" s="406" t="s">
        <v>307</v>
      </c>
      <c r="K1718" s="406"/>
      <c r="L1718" s="406"/>
      <c r="M1718" s="406"/>
      <c r="N1718" s="406"/>
      <c r="O1718" s="406">
        <v>0</v>
      </c>
      <c r="P1718" s="406">
        <v>0</v>
      </c>
      <c r="Q1718" s="463">
        <v>2</v>
      </c>
      <c r="R1718" s="464" t="s">
        <v>145</v>
      </c>
      <c r="S1718" s="464" t="s">
        <v>135</v>
      </c>
      <c r="T1718" s="464">
        <v>0</v>
      </c>
      <c r="U1718" s="464">
        <v>0</v>
      </c>
      <c r="V1718" s="464" t="s">
        <v>146</v>
      </c>
    </row>
    <row r="1719" spans="1:22" x14ac:dyDescent="0.2">
      <c r="A1719" s="406" t="s">
        <v>258</v>
      </c>
      <c r="B1719" s="406" t="s">
        <v>259</v>
      </c>
      <c r="C1719" s="406" t="s">
        <v>123</v>
      </c>
      <c r="D1719" s="406" t="s">
        <v>302</v>
      </c>
      <c r="E1719" s="406" t="s">
        <v>407</v>
      </c>
      <c r="F1719" s="406">
        <v>2</v>
      </c>
      <c r="G1719" s="406" t="s">
        <v>230</v>
      </c>
      <c r="H1719" s="406" t="s">
        <v>145</v>
      </c>
      <c r="I1719" s="406" t="s">
        <v>246</v>
      </c>
      <c r="J1719" s="406" t="s">
        <v>314</v>
      </c>
      <c r="K1719" s="406"/>
      <c r="L1719" s="406"/>
      <c r="M1719" s="406"/>
      <c r="N1719" s="406"/>
      <c r="O1719" s="406">
        <v>0</v>
      </c>
      <c r="P1719" s="406">
        <v>0.5</v>
      </c>
      <c r="Q1719" s="463">
        <v>2</v>
      </c>
      <c r="R1719" s="464" t="s">
        <v>145</v>
      </c>
      <c r="S1719" s="464" t="s">
        <v>136</v>
      </c>
      <c r="T1719" s="464">
        <v>0</v>
      </c>
      <c r="U1719" s="464">
        <v>0.5</v>
      </c>
      <c r="V1719" s="464" t="s">
        <v>146</v>
      </c>
    </row>
    <row r="1720" spans="1:22" x14ac:dyDescent="0.2">
      <c r="A1720" s="406" t="s">
        <v>258</v>
      </c>
      <c r="B1720" s="406" t="s">
        <v>259</v>
      </c>
      <c r="C1720" s="406" t="s">
        <v>123</v>
      </c>
      <c r="D1720" s="406" t="s">
        <v>302</v>
      </c>
      <c r="E1720" s="406" t="s">
        <v>407</v>
      </c>
      <c r="F1720" s="406">
        <v>2</v>
      </c>
      <c r="G1720" s="406" t="s">
        <v>230</v>
      </c>
      <c r="H1720" s="406" t="s">
        <v>145</v>
      </c>
      <c r="I1720" s="406" t="s">
        <v>246</v>
      </c>
      <c r="J1720" s="406" t="s">
        <v>307</v>
      </c>
      <c r="K1720" s="406"/>
      <c r="L1720" s="406"/>
      <c r="M1720" s="406"/>
      <c r="N1720" s="406"/>
      <c r="O1720" s="406">
        <v>0</v>
      </c>
      <c r="P1720" s="406">
        <v>0</v>
      </c>
      <c r="Q1720" s="463">
        <v>2</v>
      </c>
      <c r="R1720" s="464" t="s">
        <v>145</v>
      </c>
      <c r="S1720" s="464" t="s">
        <v>137</v>
      </c>
      <c r="T1720" s="464">
        <v>0</v>
      </c>
      <c r="U1720" s="464">
        <v>0</v>
      </c>
      <c r="V1720" s="464" t="s">
        <v>146</v>
      </c>
    </row>
    <row r="1721" spans="1:22" x14ac:dyDescent="0.2">
      <c r="A1721" s="406" t="s">
        <v>258</v>
      </c>
      <c r="B1721" s="406" t="s">
        <v>259</v>
      </c>
      <c r="C1721" s="406" t="s">
        <v>123</v>
      </c>
      <c r="D1721" s="406" t="s">
        <v>303</v>
      </c>
      <c r="E1721" s="406" t="s">
        <v>407</v>
      </c>
      <c r="F1721" s="406">
        <v>2</v>
      </c>
      <c r="G1721" s="406" t="s">
        <v>230</v>
      </c>
      <c r="H1721" s="406" t="s">
        <v>145</v>
      </c>
      <c r="I1721" s="406" t="s">
        <v>246</v>
      </c>
      <c r="J1721" s="406" t="s">
        <v>314</v>
      </c>
      <c r="K1721" s="406"/>
      <c r="L1721" s="406"/>
      <c r="M1721" s="406"/>
      <c r="N1721" s="406"/>
      <c r="O1721" s="406">
        <v>0</v>
      </c>
      <c r="P1721" s="406">
        <v>0.5</v>
      </c>
      <c r="Q1721" s="463">
        <v>2</v>
      </c>
      <c r="R1721" s="464" t="s">
        <v>145</v>
      </c>
      <c r="S1721" s="464" t="s">
        <v>138</v>
      </c>
      <c r="T1721" s="464">
        <v>0</v>
      </c>
      <c r="U1721" s="464">
        <v>0.5</v>
      </c>
      <c r="V1721" s="464" t="s">
        <v>146</v>
      </c>
    </row>
    <row r="1722" spans="1:22" x14ac:dyDescent="0.2">
      <c r="A1722" s="406" t="s">
        <v>258</v>
      </c>
      <c r="B1722" s="406" t="s">
        <v>259</v>
      </c>
      <c r="C1722" s="406" t="s">
        <v>123</v>
      </c>
      <c r="D1722" s="406" t="s">
        <v>303</v>
      </c>
      <c r="E1722" s="406" t="s">
        <v>407</v>
      </c>
      <c r="F1722" s="406">
        <v>2</v>
      </c>
      <c r="G1722" s="406" t="s">
        <v>230</v>
      </c>
      <c r="H1722" s="406" t="s">
        <v>145</v>
      </c>
      <c r="I1722" s="406" t="s">
        <v>246</v>
      </c>
      <c r="J1722" s="406" t="s">
        <v>307</v>
      </c>
      <c r="K1722" s="406"/>
      <c r="L1722" s="406"/>
      <c r="M1722" s="406"/>
      <c r="N1722" s="406"/>
      <c r="O1722" s="406">
        <v>0</v>
      </c>
      <c r="P1722" s="406">
        <v>0</v>
      </c>
      <c r="Q1722" s="463">
        <v>2</v>
      </c>
      <c r="R1722" s="464" t="s">
        <v>145</v>
      </c>
      <c r="S1722" s="464" t="s">
        <v>139</v>
      </c>
      <c r="T1722" s="464">
        <v>0</v>
      </c>
      <c r="U1722" s="464">
        <v>0</v>
      </c>
      <c r="V1722" s="464" t="s">
        <v>146</v>
      </c>
    </row>
    <row r="1723" spans="1:22" x14ac:dyDescent="0.2">
      <c r="A1723" s="406" t="s">
        <v>258</v>
      </c>
      <c r="B1723" s="406" t="s">
        <v>259</v>
      </c>
      <c r="C1723" s="406" t="s">
        <v>123</v>
      </c>
      <c r="D1723" s="406" t="s">
        <v>304</v>
      </c>
      <c r="E1723" s="406" t="s">
        <v>407</v>
      </c>
      <c r="F1723" s="406">
        <v>2</v>
      </c>
      <c r="G1723" s="406" t="s">
        <v>230</v>
      </c>
      <c r="H1723" s="406" t="s">
        <v>145</v>
      </c>
      <c r="I1723" s="406" t="s">
        <v>246</v>
      </c>
      <c r="J1723" s="406" t="s">
        <v>314</v>
      </c>
      <c r="K1723" s="406"/>
      <c r="L1723" s="406"/>
      <c r="M1723" s="406"/>
      <c r="N1723" s="406"/>
      <c r="O1723" s="406">
        <v>0</v>
      </c>
      <c r="P1723" s="406">
        <v>0.5</v>
      </c>
      <c r="Q1723" s="463">
        <v>2</v>
      </c>
      <c r="R1723" s="464" t="s">
        <v>145</v>
      </c>
      <c r="S1723" s="464" t="s">
        <v>140</v>
      </c>
      <c r="T1723" s="464">
        <v>0</v>
      </c>
      <c r="U1723" s="464">
        <v>0.5</v>
      </c>
      <c r="V1723" s="464" t="s">
        <v>146</v>
      </c>
    </row>
    <row r="1724" spans="1:22" x14ac:dyDescent="0.2">
      <c r="A1724" s="406" t="s">
        <v>258</v>
      </c>
      <c r="B1724" s="406" t="s">
        <v>259</v>
      </c>
      <c r="C1724" s="406" t="s">
        <v>123</v>
      </c>
      <c r="D1724" s="406" t="s">
        <v>304</v>
      </c>
      <c r="E1724" s="406" t="s">
        <v>407</v>
      </c>
      <c r="F1724" s="406">
        <v>2</v>
      </c>
      <c r="G1724" s="406" t="s">
        <v>230</v>
      </c>
      <c r="H1724" s="406" t="s">
        <v>145</v>
      </c>
      <c r="I1724" s="406" t="s">
        <v>246</v>
      </c>
      <c r="J1724" s="406" t="s">
        <v>307</v>
      </c>
      <c r="K1724" s="406"/>
      <c r="L1724" s="406"/>
      <c r="M1724" s="406"/>
      <c r="N1724" s="406"/>
      <c r="O1724" s="406">
        <v>0</v>
      </c>
      <c r="P1724" s="406">
        <v>0</v>
      </c>
      <c r="Q1724" s="463">
        <v>2</v>
      </c>
      <c r="R1724" s="464" t="s">
        <v>145</v>
      </c>
      <c r="S1724" s="464" t="s">
        <v>141</v>
      </c>
      <c r="T1724" s="464">
        <v>0</v>
      </c>
      <c r="U1724" s="464">
        <v>0</v>
      </c>
      <c r="V1724" s="464" t="s">
        <v>146</v>
      </c>
    </row>
    <row r="1725" spans="1:22" x14ac:dyDescent="0.2">
      <c r="A1725" s="406" t="s">
        <v>258</v>
      </c>
      <c r="B1725" s="406" t="s">
        <v>259</v>
      </c>
      <c r="C1725" s="406" t="s">
        <v>123</v>
      </c>
      <c r="D1725" s="406" t="s">
        <v>73</v>
      </c>
      <c r="E1725" s="406" t="s">
        <v>407</v>
      </c>
      <c r="F1725" s="406">
        <v>3</v>
      </c>
      <c r="G1725" s="406" t="s">
        <v>230</v>
      </c>
      <c r="H1725" s="406" t="s">
        <v>147</v>
      </c>
      <c r="I1725" s="406" t="s">
        <v>246</v>
      </c>
      <c r="J1725" s="406" t="s">
        <v>314</v>
      </c>
      <c r="K1725" s="406"/>
      <c r="L1725" s="406"/>
      <c r="M1725" s="406"/>
      <c r="N1725" s="406"/>
      <c r="O1725" s="406">
        <v>0</v>
      </c>
      <c r="P1725" s="406">
        <v>0.7</v>
      </c>
      <c r="Q1725" s="463">
        <v>3</v>
      </c>
      <c r="R1725" s="464" t="s">
        <v>147</v>
      </c>
      <c r="S1725" s="464" t="s">
        <v>132</v>
      </c>
      <c r="T1725" s="464">
        <v>0</v>
      </c>
      <c r="U1725" s="464">
        <v>0.7</v>
      </c>
      <c r="V1725" s="464" t="s">
        <v>148</v>
      </c>
    </row>
    <row r="1726" spans="1:22" x14ac:dyDescent="0.2">
      <c r="A1726" s="406" t="s">
        <v>258</v>
      </c>
      <c r="B1726" s="406" t="s">
        <v>259</v>
      </c>
      <c r="C1726" s="406" t="s">
        <v>123</v>
      </c>
      <c r="D1726" s="406" t="s">
        <v>73</v>
      </c>
      <c r="E1726" s="406" t="s">
        <v>407</v>
      </c>
      <c r="F1726" s="406">
        <v>3</v>
      </c>
      <c r="G1726" s="406" t="s">
        <v>230</v>
      </c>
      <c r="H1726" s="406" t="s">
        <v>147</v>
      </c>
      <c r="I1726" s="406" t="s">
        <v>246</v>
      </c>
      <c r="J1726" s="406" t="s">
        <v>307</v>
      </c>
      <c r="K1726" s="406"/>
      <c r="L1726" s="406"/>
      <c r="M1726" s="406"/>
      <c r="N1726" s="406"/>
      <c r="O1726" s="406">
        <v>0</v>
      </c>
      <c r="P1726" s="406">
        <v>0</v>
      </c>
      <c r="Q1726" s="463">
        <v>3</v>
      </c>
      <c r="R1726" s="464" t="s">
        <v>147</v>
      </c>
      <c r="S1726" s="464" t="s">
        <v>133</v>
      </c>
      <c r="T1726" s="464">
        <v>0</v>
      </c>
      <c r="U1726" s="464">
        <v>0</v>
      </c>
      <c r="V1726" s="464" t="s">
        <v>148</v>
      </c>
    </row>
    <row r="1727" spans="1:22" x14ac:dyDescent="0.2">
      <c r="A1727" s="406" t="s">
        <v>258</v>
      </c>
      <c r="B1727" s="406" t="s">
        <v>259</v>
      </c>
      <c r="C1727" s="406" t="s">
        <v>123</v>
      </c>
      <c r="D1727" s="406" t="s">
        <v>301</v>
      </c>
      <c r="E1727" s="406" t="s">
        <v>407</v>
      </c>
      <c r="F1727" s="406">
        <v>3</v>
      </c>
      <c r="G1727" s="406" t="s">
        <v>230</v>
      </c>
      <c r="H1727" s="406" t="s">
        <v>147</v>
      </c>
      <c r="I1727" s="406" t="s">
        <v>246</v>
      </c>
      <c r="J1727" s="406" t="s">
        <v>314</v>
      </c>
      <c r="K1727" s="406"/>
      <c r="L1727" s="406"/>
      <c r="M1727" s="406"/>
      <c r="N1727" s="406"/>
      <c r="O1727" s="406">
        <v>0</v>
      </c>
      <c r="P1727" s="406">
        <v>0.4</v>
      </c>
      <c r="Q1727" s="463">
        <v>3</v>
      </c>
      <c r="R1727" s="464" t="s">
        <v>147</v>
      </c>
      <c r="S1727" s="464" t="s">
        <v>134</v>
      </c>
      <c r="T1727" s="464">
        <v>0</v>
      </c>
      <c r="U1727" s="464">
        <v>0.4</v>
      </c>
      <c r="V1727" s="464" t="s">
        <v>148</v>
      </c>
    </row>
    <row r="1728" spans="1:22" x14ac:dyDescent="0.2">
      <c r="A1728" s="406" t="s">
        <v>258</v>
      </c>
      <c r="B1728" s="406" t="s">
        <v>259</v>
      </c>
      <c r="C1728" s="406" t="s">
        <v>123</v>
      </c>
      <c r="D1728" s="406" t="s">
        <v>301</v>
      </c>
      <c r="E1728" s="406" t="s">
        <v>407</v>
      </c>
      <c r="F1728" s="406">
        <v>3</v>
      </c>
      <c r="G1728" s="406" t="s">
        <v>230</v>
      </c>
      <c r="H1728" s="406" t="s">
        <v>147</v>
      </c>
      <c r="I1728" s="406" t="s">
        <v>246</v>
      </c>
      <c r="J1728" s="406" t="s">
        <v>307</v>
      </c>
      <c r="K1728" s="406"/>
      <c r="L1728" s="406"/>
      <c r="M1728" s="406"/>
      <c r="N1728" s="406"/>
      <c r="O1728" s="406">
        <v>0</v>
      </c>
      <c r="P1728" s="406">
        <v>0</v>
      </c>
      <c r="Q1728" s="463">
        <v>3</v>
      </c>
      <c r="R1728" s="464" t="s">
        <v>147</v>
      </c>
      <c r="S1728" s="464" t="s">
        <v>135</v>
      </c>
      <c r="T1728" s="464">
        <v>0</v>
      </c>
      <c r="U1728" s="464">
        <v>0</v>
      </c>
      <c r="V1728" s="464" t="s">
        <v>148</v>
      </c>
    </row>
    <row r="1729" spans="1:22" x14ac:dyDescent="0.2">
      <c r="A1729" s="406" t="s">
        <v>258</v>
      </c>
      <c r="B1729" s="406" t="s">
        <v>259</v>
      </c>
      <c r="C1729" s="406" t="s">
        <v>123</v>
      </c>
      <c r="D1729" s="406" t="s">
        <v>302</v>
      </c>
      <c r="E1729" s="406" t="s">
        <v>407</v>
      </c>
      <c r="F1729" s="406">
        <v>3</v>
      </c>
      <c r="G1729" s="406" t="s">
        <v>230</v>
      </c>
      <c r="H1729" s="406" t="s">
        <v>147</v>
      </c>
      <c r="I1729" s="406" t="s">
        <v>246</v>
      </c>
      <c r="J1729" s="406" t="s">
        <v>314</v>
      </c>
      <c r="K1729" s="406"/>
      <c r="L1729" s="406"/>
      <c r="M1729" s="406"/>
      <c r="N1729" s="406"/>
      <c r="O1729" s="406">
        <v>0</v>
      </c>
      <c r="P1729" s="406">
        <v>0.2</v>
      </c>
      <c r="Q1729" s="463">
        <v>3</v>
      </c>
      <c r="R1729" s="464" t="s">
        <v>147</v>
      </c>
      <c r="S1729" s="464" t="s">
        <v>136</v>
      </c>
      <c r="T1729" s="464">
        <v>0</v>
      </c>
      <c r="U1729" s="464">
        <v>0.2</v>
      </c>
      <c r="V1729" s="464" t="s">
        <v>148</v>
      </c>
    </row>
    <row r="1730" spans="1:22" x14ac:dyDescent="0.2">
      <c r="A1730" s="406" t="s">
        <v>258</v>
      </c>
      <c r="B1730" s="406" t="s">
        <v>259</v>
      </c>
      <c r="C1730" s="406" t="s">
        <v>123</v>
      </c>
      <c r="D1730" s="406" t="s">
        <v>302</v>
      </c>
      <c r="E1730" s="406" t="s">
        <v>407</v>
      </c>
      <c r="F1730" s="406">
        <v>3</v>
      </c>
      <c r="G1730" s="406" t="s">
        <v>230</v>
      </c>
      <c r="H1730" s="406" t="s">
        <v>147</v>
      </c>
      <c r="I1730" s="406" t="s">
        <v>246</v>
      </c>
      <c r="J1730" s="406" t="s">
        <v>307</v>
      </c>
      <c r="K1730" s="406"/>
      <c r="L1730" s="406"/>
      <c r="M1730" s="406"/>
      <c r="N1730" s="406"/>
      <c r="O1730" s="406">
        <v>0</v>
      </c>
      <c r="P1730" s="406">
        <v>0</v>
      </c>
      <c r="Q1730" s="463">
        <v>3</v>
      </c>
      <c r="R1730" s="464" t="s">
        <v>147</v>
      </c>
      <c r="S1730" s="464" t="s">
        <v>137</v>
      </c>
      <c r="T1730" s="464">
        <v>0</v>
      </c>
      <c r="U1730" s="464">
        <v>0</v>
      </c>
      <c r="V1730" s="464" t="s">
        <v>148</v>
      </c>
    </row>
    <row r="1731" spans="1:22" x14ac:dyDescent="0.2">
      <c r="A1731" s="406" t="s">
        <v>258</v>
      </c>
      <c r="B1731" s="406" t="s">
        <v>259</v>
      </c>
      <c r="C1731" s="406" t="s">
        <v>123</v>
      </c>
      <c r="D1731" s="406" t="s">
        <v>303</v>
      </c>
      <c r="E1731" s="406" t="s">
        <v>407</v>
      </c>
      <c r="F1731" s="406">
        <v>3</v>
      </c>
      <c r="G1731" s="406" t="s">
        <v>230</v>
      </c>
      <c r="H1731" s="406" t="s">
        <v>147</v>
      </c>
      <c r="I1731" s="406" t="s">
        <v>246</v>
      </c>
      <c r="J1731" s="406" t="s">
        <v>314</v>
      </c>
      <c r="K1731" s="406"/>
      <c r="L1731" s="406"/>
      <c r="M1731" s="406"/>
      <c r="N1731" s="406"/>
      <c r="O1731" s="406">
        <v>0</v>
      </c>
      <c r="P1731" s="406">
        <v>0.2</v>
      </c>
      <c r="Q1731" s="463">
        <v>3</v>
      </c>
      <c r="R1731" s="464" t="s">
        <v>147</v>
      </c>
      <c r="S1731" s="464" t="s">
        <v>138</v>
      </c>
      <c r="T1731" s="464">
        <v>0</v>
      </c>
      <c r="U1731" s="464">
        <v>0.2</v>
      </c>
      <c r="V1731" s="464" t="s">
        <v>148</v>
      </c>
    </row>
    <row r="1732" spans="1:22" x14ac:dyDescent="0.2">
      <c r="A1732" s="406" t="s">
        <v>258</v>
      </c>
      <c r="B1732" s="406" t="s">
        <v>259</v>
      </c>
      <c r="C1732" s="406" t="s">
        <v>123</v>
      </c>
      <c r="D1732" s="406" t="s">
        <v>303</v>
      </c>
      <c r="E1732" s="406" t="s">
        <v>407</v>
      </c>
      <c r="F1732" s="406">
        <v>3</v>
      </c>
      <c r="G1732" s="406" t="s">
        <v>230</v>
      </c>
      <c r="H1732" s="406" t="s">
        <v>147</v>
      </c>
      <c r="I1732" s="406" t="s">
        <v>246</v>
      </c>
      <c r="J1732" s="406" t="s">
        <v>307</v>
      </c>
      <c r="K1732" s="406"/>
      <c r="L1732" s="406"/>
      <c r="M1732" s="406"/>
      <c r="N1732" s="406"/>
      <c r="O1732" s="406">
        <v>0</v>
      </c>
      <c r="P1732" s="406">
        <v>0</v>
      </c>
      <c r="Q1732" s="463">
        <v>3</v>
      </c>
      <c r="R1732" s="464" t="s">
        <v>147</v>
      </c>
      <c r="S1732" s="464" t="s">
        <v>139</v>
      </c>
      <c r="T1732" s="464">
        <v>0</v>
      </c>
      <c r="U1732" s="464">
        <v>0</v>
      </c>
      <c r="V1732" s="464" t="s">
        <v>148</v>
      </c>
    </row>
    <row r="1733" spans="1:22" x14ac:dyDescent="0.2">
      <c r="A1733" s="406" t="s">
        <v>258</v>
      </c>
      <c r="B1733" s="406" t="s">
        <v>259</v>
      </c>
      <c r="C1733" s="406" t="s">
        <v>123</v>
      </c>
      <c r="D1733" s="406" t="s">
        <v>304</v>
      </c>
      <c r="E1733" s="406" t="s">
        <v>407</v>
      </c>
      <c r="F1733" s="406">
        <v>3</v>
      </c>
      <c r="G1733" s="406" t="s">
        <v>230</v>
      </c>
      <c r="H1733" s="406" t="s">
        <v>147</v>
      </c>
      <c r="I1733" s="406" t="s">
        <v>246</v>
      </c>
      <c r="J1733" s="406" t="s">
        <v>314</v>
      </c>
      <c r="K1733" s="406"/>
      <c r="L1733" s="406"/>
      <c r="M1733" s="406"/>
      <c r="N1733" s="406"/>
      <c r="O1733" s="406">
        <v>0</v>
      </c>
      <c r="P1733" s="406">
        <v>0.2</v>
      </c>
      <c r="Q1733" s="463">
        <v>3</v>
      </c>
      <c r="R1733" s="464" t="s">
        <v>147</v>
      </c>
      <c r="S1733" s="464" t="s">
        <v>140</v>
      </c>
      <c r="T1733" s="464">
        <v>0</v>
      </c>
      <c r="U1733" s="464">
        <v>0.2</v>
      </c>
      <c r="V1733" s="464" t="s">
        <v>148</v>
      </c>
    </row>
    <row r="1734" spans="1:22" x14ac:dyDescent="0.2">
      <c r="A1734" s="406" t="s">
        <v>258</v>
      </c>
      <c r="B1734" s="406" t="s">
        <v>259</v>
      </c>
      <c r="C1734" s="406" t="s">
        <v>123</v>
      </c>
      <c r="D1734" s="406" t="s">
        <v>304</v>
      </c>
      <c r="E1734" s="406" t="s">
        <v>407</v>
      </c>
      <c r="F1734" s="406">
        <v>3</v>
      </c>
      <c r="G1734" s="406" t="s">
        <v>230</v>
      </c>
      <c r="H1734" s="406" t="s">
        <v>147</v>
      </c>
      <c r="I1734" s="406" t="s">
        <v>246</v>
      </c>
      <c r="J1734" s="406" t="s">
        <v>307</v>
      </c>
      <c r="K1734" s="406"/>
      <c r="L1734" s="406"/>
      <c r="M1734" s="406"/>
      <c r="N1734" s="406"/>
      <c r="O1734" s="406">
        <v>0</v>
      </c>
      <c r="P1734" s="406">
        <v>0</v>
      </c>
      <c r="Q1734" s="463">
        <v>3</v>
      </c>
      <c r="R1734" s="464" t="s">
        <v>147</v>
      </c>
      <c r="S1734" s="464" t="s">
        <v>141</v>
      </c>
      <c r="T1734" s="464">
        <v>0</v>
      </c>
      <c r="U1734" s="464">
        <v>0</v>
      </c>
      <c r="V1734" s="464" t="s">
        <v>148</v>
      </c>
    </row>
    <row r="1735" spans="1:22" x14ac:dyDescent="0.2">
      <c r="A1735" s="406" t="s">
        <v>258</v>
      </c>
      <c r="B1735" s="406" t="s">
        <v>259</v>
      </c>
      <c r="C1735" s="406" t="s">
        <v>123</v>
      </c>
      <c r="D1735" s="406" t="s">
        <v>73</v>
      </c>
      <c r="E1735" s="406" t="s">
        <v>407</v>
      </c>
      <c r="F1735" s="406">
        <v>4</v>
      </c>
      <c r="G1735" s="406" t="s">
        <v>230</v>
      </c>
      <c r="H1735" s="406" t="s">
        <v>149</v>
      </c>
      <c r="I1735" s="406" t="s">
        <v>246</v>
      </c>
      <c r="J1735" s="406" t="s">
        <v>314</v>
      </c>
      <c r="K1735" s="406"/>
      <c r="L1735" s="406"/>
      <c r="M1735" s="406"/>
      <c r="N1735" s="406"/>
      <c r="O1735" s="406">
        <v>0</v>
      </c>
      <c r="P1735" s="406">
        <v>0.45</v>
      </c>
      <c r="Q1735" s="463">
        <v>4</v>
      </c>
      <c r="R1735" s="464" t="s">
        <v>149</v>
      </c>
      <c r="S1735" s="464" t="s">
        <v>132</v>
      </c>
      <c r="T1735" s="464">
        <v>0</v>
      </c>
      <c r="U1735" s="464">
        <v>0.45</v>
      </c>
      <c r="V1735" s="464" t="s">
        <v>150</v>
      </c>
    </row>
    <row r="1736" spans="1:22" x14ac:dyDescent="0.2">
      <c r="A1736" s="406" t="s">
        <v>258</v>
      </c>
      <c r="B1736" s="406" t="s">
        <v>259</v>
      </c>
      <c r="C1736" s="406" t="s">
        <v>123</v>
      </c>
      <c r="D1736" s="406" t="s">
        <v>73</v>
      </c>
      <c r="E1736" s="406" t="s">
        <v>407</v>
      </c>
      <c r="F1736" s="406">
        <v>4</v>
      </c>
      <c r="G1736" s="406" t="s">
        <v>230</v>
      </c>
      <c r="H1736" s="406" t="s">
        <v>149</v>
      </c>
      <c r="I1736" s="406" t="s">
        <v>246</v>
      </c>
      <c r="J1736" s="406" t="s">
        <v>307</v>
      </c>
      <c r="K1736" s="406"/>
      <c r="L1736" s="406"/>
      <c r="M1736" s="406"/>
      <c r="N1736" s="406"/>
      <c r="O1736" s="406">
        <v>0</v>
      </c>
      <c r="P1736" s="406">
        <v>0</v>
      </c>
      <c r="Q1736" s="463">
        <v>4</v>
      </c>
      <c r="R1736" s="464" t="s">
        <v>149</v>
      </c>
      <c r="S1736" s="464" t="s">
        <v>133</v>
      </c>
      <c r="T1736" s="464">
        <v>0</v>
      </c>
      <c r="U1736" s="464">
        <v>0</v>
      </c>
      <c r="V1736" s="464" t="s">
        <v>150</v>
      </c>
    </row>
    <row r="1737" spans="1:22" x14ac:dyDescent="0.2">
      <c r="A1737" s="406" t="s">
        <v>258</v>
      </c>
      <c r="B1737" s="406" t="s">
        <v>259</v>
      </c>
      <c r="C1737" s="406" t="s">
        <v>123</v>
      </c>
      <c r="D1737" s="406" t="s">
        <v>301</v>
      </c>
      <c r="E1737" s="406" t="s">
        <v>407</v>
      </c>
      <c r="F1737" s="406">
        <v>4</v>
      </c>
      <c r="G1737" s="406" t="s">
        <v>230</v>
      </c>
      <c r="H1737" s="406" t="s">
        <v>149</v>
      </c>
      <c r="I1737" s="406" t="s">
        <v>246</v>
      </c>
      <c r="J1737" s="406" t="s">
        <v>314</v>
      </c>
      <c r="K1737" s="406"/>
      <c r="L1737" s="406"/>
      <c r="M1737" s="406"/>
      <c r="N1737" s="406"/>
      <c r="O1737" s="406">
        <v>0</v>
      </c>
      <c r="P1737" s="406">
        <v>0.25</v>
      </c>
      <c r="Q1737" s="463">
        <v>4</v>
      </c>
      <c r="R1737" s="464" t="s">
        <v>149</v>
      </c>
      <c r="S1737" s="464" t="s">
        <v>134</v>
      </c>
      <c r="T1737" s="464">
        <v>0</v>
      </c>
      <c r="U1737" s="464">
        <v>0.25</v>
      </c>
      <c r="V1737" s="464" t="s">
        <v>150</v>
      </c>
    </row>
    <row r="1738" spans="1:22" x14ac:dyDescent="0.2">
      <c r="A1738" s="406" t="s">
        <v>258</v>
      </c>
      <c r="B1738" s="406" t="s">
        <v>259</v>
      </c>
      <c r="C1738" s="406" t="s">
        <v>123</v>
      </c>
      <c r="D1738" s="406" t="s">
        <v>301</v>
      </c>
      <c r="E1738" s="406" t="s">
        <v>407</v>
      </c>
      <c r="F1738" s="406">
        <v>4</v>
      </c>
      <c r="G1738" s="406" t="s">
        <v>230</v>
      </c>
      <c r="H1738" s="406" t="s">
        <v>149</v>
      </c>
      <c r="I1738" s="406" t="s">
        <v>246</v>
      </c>
      <c r="J1738" s="406" t="s">
        <v>307</v>
      </c>
      <c r="K1738" s="406"/>
      <c r="L1738" s="406"/>
      <c r="M1738" s="406"/>
      <c r="N1738" s="406"/>
      <c r="O1738" s="406">
        <v>0</v>
      </c>
      <c r="P1738" s="406">
        <v>0</v>
      </c>
      <c r="Q1738" s="463">
        <v>4</v>
      </c>
      <c r="R1738" s="464" t="s">
        <v>149</v>
      </c>
      <c r="S1738" s="464" t="s">
        <v>135</v>
      </c>
      <c r="T1738" s="464">
        <v>0</v>
      </c>
      <c r="U1738" s="464">
        <v>0</v>
      </c>
      <c r="V1738" s="464" t="s">
        <v>150</v>
      </c>
    </row>
    <row r="1739" spans="1:22" x14ac:dyDescent="0.2">
      <c r="A1739" s="406" t="s">
        <v>258</v>
      </c>
      <c r="B1739" s="406" t="s">
        <v>259</v>
      </c>
      <c r="C1739" s="406" t="s">
        <v>123</v>
      </c>
      <c r="D1739" s="406" t="s">
        <v>302</v>
      </c>
      <c r="E1739" s="406" t="s">
        <v>407</v>
      </c>
      <c r="F1739" s="406">
        <v>4</v>
      </c>
      <c r="G1739" s="406" t="s">
        <v>230</v>
      </c>
      <c r="H1739" s="406" t="s">
        <v>149</v>
      </c>
      <c r="I1739" s="406" t="s">
        <v>246</v>
      </c>
      <c r="J1739" s="406" t="s">
        <v>314</v>
      </c>
      <c r="K1739" s="406"/>
      <c r="L1739" s="406"/>
      <c r="M1739" s="406"/>
      <c r="N1739" s="406"/>
      <c r="O1739" s="406">
        <v>0</v>
      </c>
      <c r="P1739" s="406">
        <v>0.25</v>
      </c>
      <c r="Q1739" s="463">
        <v>4</v>
      </c>
      <c r="R1739" s="464" t="s">
        <v>149</v>
      </c>
      <c r="S1739" s="464" t="s">
        <v>136</v>
      </c>
      <c r="T1739" s="464">
        <v>0</v>
      </c>
      <c r="U1739" s="464">
        <v>0.25</v>
      </c>
      <c r="V1739" s="464" t="s">
        <v>150</v>
      </c>
    </row>
    <row r="1740" spans="1:22" x14ac:dyDescent="0.2">
      <c r="A1740" s="406" t="s">
        <v>258</v>
      </c>
      <c r="B1740" s="406" t="s">
        <v>259</v>
      </c>
      <c r="C1740" s="406" t="s">
        <v>123</v>
      </c>
      <c r="D1740" s="406" t="s">
        <v>302</v>
      </c>
      <c r="E1740" s="406" t="s">
        <v>407</v>
      </c>
      <c r="F1740" s="406">
        <v>4</v>
      </c>
      <c r="G1740" s="406" t="s">
        <v>230</v>
      </c>
      <c r="H1740" s="406" t="s">
        <v>149</v>
      </c>
      <c r="I1740" s="406" t="s">
        <v>246</v>
      </c>
      <c r="J1740" s="406" t="s">
        <v>307</v>
      </c>
      <c r="K1740" s="406"/>
      <c r="L1740" s="406"/>
      <c r="M1740" s="406"/>
      <c r="N1740" s="406"/>
      <c r="O1740" s="406">
        <v>0</v>
      </c>
      <c r="P1740" s="406">
        <v>0</v>
      </c>
      <c r="Q1740" s="463">
        <v>4</v>
      </c>
      <c r="R1740" s="464" t="s">
        <v>149</v>
      </c>
      <c r="S1740" s="464" t="s">
        <v>137</v>
      </c>
      <c r="T1740" s="464">
        <v>0</v>
      </c>
      <c r="U1740" s="464">
        <v>0</v>
      </c>
      <c r="V1740" s="464" t="s">
        <v>150</v>
      </c>
    </row>
    <row r="1741" spans="1:22" x14ac:dyDescent="0.2">
      <c r="A1741" s="406" t="s">
        <v>258</v>
      </c>
      <c r="B1741" s="406" t="s">
        <v>259</v>
      </c>
      <c r="C1741" s="406" t="s">
        <v>123</v>
      </c>
      <c r="D1741" s="406" t="s">
        <v>303</v>
      </c>
      <c r="E1741" s="406" t="s">
        <v>407</v>
      </c>
      <c r="F1741" s="406">
        <v>4</v>
      </c>
      <c r="G1741" s="406" t="s">
        <v>230</v>
      </c>
      <c r="H1741" s="406" t="s">
        <v>149</v>
      </c>
      <c r="I1741" s="406" t="s">
        <v>246</v>
      </c>
      <c r="J1741" s="406" t="s">
        <v>314</v>
      </c>
      <c r="K1741" s="406"/>
      <c r="L1741" s="406"/>
      <c r="M1741" s="406"/>
      <c r="N1741" s="406"/>
      <c r="O1741" s="406">
        <v>0</v>
      </c>
      <c r="P1741" s="406">
        <v>0.25</v>
      </c>
      <c r="Q1741" s="463">
        <v>4</v>
      </c>
      <c r="R1741" s="464" t="s">
        <v>149</v>
      </c>
      <c r="S1741" s="464" t="s">
        <v>138</v>
      </c>
      <c r="T1741" s="464">
        <v>0</v>
      </c>
      <c r="U1741" s="464">
        <v>0.25</v>
      </c>
      <c r="V1741" s="464" t="s">
        <v>150</v>
      </c>
    </row>
    <row r="1742" spans="1:22" x14ac:dyDescent="0.2">
      <c r="A1742" s="406" t="s">
        <v>258</v>
      </c>
      <c r="B1742" s="406" t="s">
        <v>259</v>
      </c>
      <c r="C1742" s="406" t="s">
        <v>123</v>
      </c>
      <c r="D1742" s="406" t="s">
        <v>303</v>
      </c>
      <c r="E1742" s="406" t="s">
        <v>407</v>
      </c>
      <c r="F1742" s="406">
        <v>4</v>
      </c>
      <c r="G1742" s="406" t="s">
        <v>230</v>
      </c>
      <c r="H1742" s="406" t="s">
        <v>149</v>
      </c>
      <c r="I1742" s="406" t="s">
        <v>246</v>
      </c>
      <c r="J1742" s="406" t="s">
        <v>307</v>
      </c>
      <c r="K1742" s="406"/>
      <c r="L1742" s="406"/>
      <c r="M1742" s="406"/>
      <c r="N1742" s="406"/>
      <c r="O1742" s="406">
        <v>0</v>
      </c>
      <c r="P1742" s="406">
        <v>0</v>
      </c>
      <c r="Q1742" s="463">
        <v>4</v>
      </c>
      <c r="R1742" s="464" t="s">
        <v>149</v>
      </c>
      <c r="S1742" s="464" t="s">
        <v>139</v>
      </c>
      <c r="T1742" s="464">
        <v>0</v>
      </c>
      <c r="U1742" s="464">
        <v>0</v>
      </c>
      <c r="V1742" s="464" t="s">
        <v>150</v>
      </c>
    </row>
    <row r="1743" spans="1:22" x14ac:dyDescent="0.2">
      <c r="A1743" s="406" t="s">
        <v>258</v>
      </c>
      <c r="B1743" s="406" t="s">
        <v>259</v>
      </c>
      <c r="C1743" s="406" t="s">
        <v>123</v>
      </c>
      <c r="D1743" s="406" t="s">
        <v>304</v>
      </c>
      <c r="E1743" s="406" t="s">
        <v>407</v>
      </c>
      <c r="F1743" s="406">
        <v>4</v>
      </c>
      <c r="G1743" s="406" t="s">
        <v>230</v>
      </c>
      <c r="H1743" s="406" t="s">
        <v>149</v>
      </c>
      <c r="I1743" s="406" t="s">
        <v>246</v>
      </c>
      <c r="J1743" s="406" t="s">
        <v>314</v>
      </c>
      <c r="K1743" s="406"/>
      <c r="L1743" s="406"/>
      <c r="M1743" s="406"/>
      <c r="N1743" s="406"/>
      <c r="O1743" s="406">
        <v>0</v>
      </c>
      <c r="P1743" s="406">
        <v>0.25</v>
      </c>
      <c r="Q1743" s="463">
        <v>4</v>
      </c>
      <c r="R1743" s="464" t="s">
        <v>149</v>
      </c>
      <c r="S1743" s="464" t="s">
        <v>140</v>
      </c>
      <c r="T1743" s="464">
        <v>0</v>
      </c>
      <c r="U1743" s="464">
        <v>0.25</v>
      </c>
      <c r="V1743" s="464" t="s">
        <v>150</v>
      </c>
    </row>
    <row r="1744" spans="1:22" x14ac:dyDescent="0.2">
      <c r="A1744" s="406" t="s">
        <v>258</v>
      </c>
      <c r="B1744" s="406" t="s">
        <v>259</v>
      </c>
      <c r="C1744" s="406" t="s">
        <v>123</v>
      </c>
      <c r="D1744" s="406" t="s">
        <v>304</v>
      </c>
      <c r="E1744" s="406" t="s">
        <v>407</v>
      </c>
      <c r="F1744" s="406">
        <v>4</v>
      </c>
      <c r="G1744" s="406" t="s">
        <v>230</v>
      </c>
      <c r="H1744" s="406" t="s">
        <v>149</v>
      </c>
      <c r="I1744" s="406" t="s">
        <v>246</v>
      </c>
      <c r="J1744" s="406" t="s">
        <v>307</v>
      </c>
      <c r="K1744" s="406"/>
      <c r="L1744" s="406"/>
      <c r="M1744" s="406"/>
      <c r="N1744" s="406"/>
      <c r="O1744" s="406">
        <v>0</v>
      </c>
      <c r="P1744" s="406">
        <v>0</v>
      </c>
      <c r="Q1744" s="463">
        <v>4</v>
      </c>
      <c r="R1744" s="464" t="s">
        <v>149</v>
      </c>
      <c r="S1744" s="464" t="s">
        <v>141</v>
      </c>
      <c r="T1744" s="464">
        <v>0</v>
      </c>
      <c r="U1744" s="464">
        <v>0</v>
      </c>
      <c r="V1744" s="464" t="s">
        <v>150</v>
      </c>
    </row>
    <row r="1745" spans="1:22" x14ac:dyDescent="0.2">
      <c r="A1745" s="406" t="s">
        <v>258</v>
      </c>
      <c r="B1745" s="406" t="s">
        <v>259</v>
      </c>
      <c r="C1745" s="406" t="s">
        <v>123</v>
      </c>
      <c r="D1745" s="406" t="s">
        <v>73</v>
      </c>
      <c r="E1745" s="406" t="s">
        <v>407</v>
      </c>
      <c r="F1745" s="406">
        <v>5</v>
      </c>
      <c r="G1745" s="406" t="s">
        <v>230</v>
      </c>
      <c r="H1745" s="406" t="s">
        <v>151</v>
      </c>
      <c r="I1745" s="406" t="s">
        <v>246</v>
      </c>
      <c r="J1745" s="406" t="s">
        <v>314</v>
      </c>
      <c r="K1745" s="406"/>
      <c r="L1745" s="406"/>
      <c r="M1745" s="406"/>
      <c r="N1745" s="406"/>
      <c r="O1745" s="406">
        <v>0</v>
      </c>
      <c r="P1745" s="406">
        <v>0.2</v>
      </c>
      <c r="Q1745" s="463">
        <v>5</v>
      </c>
      <c r="R1745" s="464" t="s">
        <v>151</v>
      </c>
      <c r="S1745" s="464" t="s">
        <v>132</v>
      </c>
      <c r="T1745" s="464">
        <v>0</v>
      </c>
      <c r="U1745" s="464">
        <v>0.2</v>
      </c>
      <c r="V1745" s="464" t="s">
        <v>152</v>
      </c>
    </row>
    <row r="1746" spans="1:22" x14ac:dyDescent="0.2">
      <c r="A1746" s="406" t="s">
        <v>258</v>
      </c>
      <c r="B1746" s="406" t="s">
        <v>259</v>
      </c>
      <c r="C1746" s="406" t="s">
        <v>123</v>
      </c>
      <c r="D1746" s="406" t="s">
        <v>73</v>
      </c>
      <c r="E1746" s="406" t="s">
        <v>407</v>
      </c>
      <c r="F1746" s="406">
        <v>5</v>
      </c>
      <c r="G1746" s="406" t="s">
        <v>230</v>
      </c>
      <c r="H1746" s="406" t="s">
        <v>151</v>
      </c>
      <c r="I1746" s="406" t="s">
        <v>246</v>
      </c>
      <c r="J1746" s="406" t="s">
        <v>307</v>
      </c>
      <c r="K1746" s="406"/>
      <c r="L1746" s="406"/>
      <c r="M1746" s="406"/>
      <c r="N1746" s="406"/>
      <c r="O1746" s="406">
        <v>0</v>
      </c>
      <c r="P1746" s="406">
        <v>0</v>
      </c>
      <c r="Q1746" s="463">
        <v>5</v>
      </c>
      <c r="R1746" s="464" t="s">
        <v>151</v>
      </c>
      <c r="S1746" s="464" t="s">
        <v>133</v>
      </c>
      <c r="T1746" s="464">
        <v>0</v>
      </c>
      <c r="U1746" s="464">
        <v>0</v>
      </c>
      <c r="V1746" s="464" t="s">
        <v>152</v>
      </c>
    </row>
    <row r="1747" spans="1:22" x14ac:dyDescent="0.2">
      <c r="A1747" s="406" t="s">
        <v>258</v>
      </c>
      <c r="B1747" s="406" t="s">
        <v>259</v>
      </c>
      <c r="C1747" s="406" t="s">
        <v>123</v>
      </c>
      <c r="D1747" s="406" t="s">
        <v>301</v>
      </c>
      <c r="E1747" s="406" t="s">
        <v>407</v>
      </c>
      <c r="F1747" s="406">
        <v>5</v>
      </c>
      <c r="G1747" s="406" t="s">
        <v>230</v>
      </c>
      <c r="H1747" s="406" t="s">
        <v>151</v>
      </c>
      <c r="I1747" s="406" t="s">
        <v>246</v>
      </c>
      <c r="J1747" s="406" t="s">
        <v>314</v>
      </c>
      <c r="K1747" s="406"/>
      <c r="L1747" s="406"/>
      <c r="M1747" s="406"/>
      <c r="N1747" s="406"/>
      <c r="O1747" s="406">
        <v>0</v>
      </c>
      <c r="P1747" s="406">
        <v>0</v>
      </c>
      <c r="Q1747" s="463">
        <v>5</v>
      </c>
      <c r="R1747" s="464" t="s">
        <v>151</v>
      </c>
      <c r="S1747" s="464" t="s">
        <v>134</v>
      </c>
      <c r="T1747" s="464">
        <v>0</v>
      </c>
      <c r="U1747" s="464">
        <v>0</v>
      </c>
      <c r="V1747" s="464" t="s">
        <v>152</v>
      </c>
    </row>
    <row r="1748" spans="1:22" x14ac:dyDescent="0.2">
      <c r="A1748" s="406" t="s">
        <v>258</v>
      </c>
      <c r="B1748" s="406" t="s">
        <v>259</v>
      </c>
      <c r="C1748" s="406" t="s">
        <v>123</v>
      </c>
      <c r="D1748" s="406" t="s">
        <v>301</v>
      </c>
      <c r="E1748" s="406" t="s">
        <v>407</v>
      </c>
      <c r="F1748" s="406">
        <v>5</v>
      </c>
      <c r="G1748" s="406" t="s">
        <v>230</v>
      </c>
      <c r="H1748" s="406" t="s">
        <v>151</v>
      </c>
      <c r="I1748" s="406" t="s">
        <v>246</v>
      </c>
      <c r="J1748" s="406" t="s">
        <v>307</v>
      </c>
      <c r="K1748" s="406"/>
      <c r="L1748" s="406"/>
      <c r="M1748" s="406"/>
      <c r="N1748" s="406"/>
      <c r="O1748" s="406">
        <v>0</v>
      </c>
      <c r="P1748" s="406">
        <v>0</v>
      </c>
      <c r="Q1748" s="463">
        <v>5</v>
      </c>
      <c r="R1748" s="464" t="s">
        <v>151</v>
      </c>
      <c r="S1748" s="464" t="s">
        <v>135</v>
      </c>
      <c r="T1748" s="464">
        <v>0</v>
      </c>
      <c r="U1748" s="464">
        <v>0</v>
      </c>
      <c r="V1748" s="464" t="s">
        <v>152</v>
      </c>
    </row>
    <row r="1749" spans="1:22" x14ac:dyDescent="0.2">
      <c r="A1749" s="406" t="s">
        <v>258</v>
      </c>
      <c r="B1749" s="406" t="s">
        <v>259</v>
      </c>
      <c r="C1749" s="406" t="s">
        <v>123</v>
      </c>
      <c r="D1749" s="406" t="s">
        <v>302</v>
      </c>
      <c r="E1749" s="406" t="s">
        <v>407</v>
      </c>
      <c r="F1749" s="406">
        <v>5</v>
      </c>
      <c r="G1749" s="406" t="s">
        <v>230</v>
      </c>
      <c r="H1749" s="406" t="s">
        <v>151</v>
      </c>
      <c r="I1749" s="406" t="s">
        <v>246</v>
      </c>
      <c r="J1749" s="406" t="s">
        <v>314</v>
      </c>
      <c r="K1749" s="406"/>
      <c r="L1749" s="406"/>
      <c r="M1749" s="406"/>
      <c r="N1749" s="406"/>
      <c r="O1749" s="406">
        <v>0</v>
      </c>
      <c r="P1749" s="406">
        <v>0</v>
      </c>
      <c r="Q1749" s="463">
        <v>5</v>
      </c>
      <c r="R1749" s="464" t="s">
        <v>151</v>
      </c>
      <c r="S1749" s="464" t="s">
        <v>136</v>
      </c>
      <c r="T1749" s="464">
        <v>0</v>
      </c>
      <c r="U1749" s="464">
        <v>0</v>
      </c>
      <c r="V1749" s="464" t="s">
        <v>152</v>
      </c>
    </row>
    <row r="1750" spans="1:22" x14ac:dyDescent="0.2">
      <c r="A1750" s="406" t="s">
        <v>258</v>
      </c>
      <c r="B1750" s="406" t="s">
        <v>259</v>
      </c>
      <c r="C1750" s="406" t="s">
        <v>123</v>
      </c>
      <c r="D1750" s="406" t="s">
        <v>302</v>
      </c>
      <c r="E1750" s="406" t="s">
        <v>407</v>
      </c>
      <c r="F1750" s="406">
        <v>5</v>
      </c>
      <c r="G1750" s="406" t="s">
        <v>230</v>
      </c>
      <c r="H1750" s="406" t="s">
        <v>151</v>
      </c>
      <c r="I1750" s="406" t="s">
        <v>246</v>
      </c>
      <c r="J1750" s="406" t="s">
        <v>307</v>
      </c>
      <c r="K1750" s="406"/>
      <c r="L1750" s="406"/>
      <c r="M1750" s="406"/>
      <c r="N1750" s="406"/>
      <c r="O1750" s="406">
        <v>0</v>
      </c>
      <c r="P1750" s="406">
        <v>0</v>
      </c>
      <c r="Q1750" s="463">
        <v>5</v>
      </c>
      <c r="R1750" s="464" t="s">
        <v>151</v>
      </c>
      <c r="S1750" s="464" t="s">
        <v>137</v>
      </c>
      <c r="T1750" s="464">
        <v>0</v>
      </c>
      <c r="U1750" s="464">
        <v>0</v>
      </c>
      <c r="V1750" s="464" t="s">
        <v>152</v>
      </c>
    </row>
    <row r="1751" spans="1:22" x14ac:dyDescent="0.2">
      <c r="A1751" s="406" t="s">
        <v>258</v>
      </c>
      <c r="B1751" s="406" t="s">
        <v>259</v>
      </c>
      <c r="C1751" s="406" t="s">
        <v>123</v>
      </c>
      <c r="D1751" s="406" t="s">
        <v>303</v>
      </c>
      <c r="E1751" s="406" t="s">
        <v>407</v>
      </c>
      <c r="F1751" s="406">
        <v>5</v>
      </c>
      <c r="G1751" s="406" t="s">
        <v>230</v>
      </c>
      <c r="H1751" s="406" t="s">
        <v>151</v>
      </c>
      <c r="I1751" s="406" t="s">
        <v>246</v>
      </c>
      <c r="J1751" s="406" t="s">
        <v>314</v>
      </c>
      <c r="K1751" s="406"/>
      <c r="L1751" s="406"/>
      <c r="M1751" s="406"/>
      <c r="N1751" s="406"/>
      <c r="O1751" s="406">
        <v>0</v>
      </c>
      <c r="P1751" s="406">
        <v>0</v>
      </c>
      <c r="Q1751" s="463">
        <v>5</v>
      </c>
      <c r="R1751" s="464" t="s">
        <v>151</v>
      </c>
      <c r="S1751" s="464" t="s">
        <v>138</v>
      </c>
      <c r="T1751" s="464">
        <v>0</v>
      </c>
      <c r="U1751" s="464">
        <v>0</v>
      </c>
      <c r="V1751" s="464" t="s">
        <v>152</v>
      </c>
    </row>
    <row r="1752" spans="1:22" x14ac:dyDescent="0.2">
      <c r="A1752" s="406" t="s">
        <v>258</v>
      </c>
      <c r="B1752" s="406" t="s">
        <v>259</v>
      </c>
      <c r="C1752" s="406" t="s">
        <v>123</v>
      </c>
      <c r="D1752" s="406" t="s">
        <v>303</v>
      </c>
      <c r="E1752" s="406" t="s">
        <v>407</v>
      </c>
      <c r="F1752" s="406">
        <v>5</v>
      </c>
      <c r="G1752" s="406" t="s">
        <v>230</v>
      </c>
      <c r="H1752" s="406" t="s">
        <v>151</v>
      </c>
      <c r="I1752" s="406" t="s">
        <v>246</v>
      </c>
      <c r="J1752" s="406" t="s">
        <v>307</v>
      </c>
      <c r="K1752" s="406"/>
      <c r="L1752" s="406"/>
      <c r="M1752" s="406"/>
      <c r="N1752" s="406"/>
      <c r="O1752" s="406">
        <v>0</v>
      </c>
      <c r="P1752" s="406">
        <v>0</v>
      </c>
      <c r="Q1752" s="463">
        <v>5</v>
      </c>
      <c r="R1752" s="464" t="s">
        <v>151</v>
      </c>
      <c r="S1752" s="464" t="s">
        <v>139</v>
      </c>
      <c r="T1752" s="464">
        <v>0</v>
      </c>
      <c r="U1752" s="464">
        <v>0</v>
      </c>
      <c r="V1752" s="464" t="s">
        <v>152</v>
      </c>
    </row>
    <row r="1753" spans="1:22" x14ac:dyDescent="0.2">
      <c r="A1753" s="406" t="s">
        <v>258</v>
      </c>
      <c r="B1753" s="406" t="s">
        <v>259</v>
      </c>
      <c r="C1753" s="406" t="s">
        <v>123</v>
      </c>
      <c r="D1753" s="406" t="s">
        <v>304</v>
      </c>
      <c r="E1753" s="406" t="s">
        <v>407</v>
      </c>
      <c r="F1753" s="406">
        <v>5</v>
      </c>
      <c r="G1753" s="406" t="s">
        <v>230</v>
      </c>
      <c r="H1753" s="406" t="s">
        <v>151</v>
      </c>
      <c r="I1753" s="406" t="s">
        <v>246</v>
      </c>
      <c r="J1753" s="406" t="s">
        <v>314</v>
      </c>
      <c r="K1753" s="406"/>
      <c r="L1753" s="406"/>
      <c r="M1753" s="406"/>
      <c r="N1753" s="406"/>
      <c r="O1753" s="406">
        <v>0</v>
      </c>
      <c r="P1753" s="406">
        <v>0</v>
      </c>
      <c r="Q1753" s="463">
        <v>5</v>
      </c>
      <c r="R1753" s="464" t="s">
        <v>151</v>
      </c>
      <c r="S1753" s="464" t="s">
        <v>140</v>
      </c>
      <c r="T1753" s="464">
        <v>0</v>
      </c>
      <c r="U1753" s="464">
        <v>0</v>
      </c>
      <c r="V1753" s="464" t="s">
        <v>152</v>
      </c>
    </row>
    <row r="1754" spans="1:22" x14ac:dyDescent="0.2">
      <c r="A1754" s="406" t="s">
        <v>258</v>
      </c>
      <c r="B1754" s="406" t="s">
        <v>259</v>
      </c>
      <c r="C1754" s="406" t="s">
        <v>123</v>
      </c>
      <c r="D1754" s="406" t="s">
        <v>304</v>
      </c>
      <c r="E1754" s="406" t="s">
        <v>407</v>
      </c>
      <c r="F1754" s="406">
        <v>5</v>
      </c>
      <c r="G1754" s="406" t="s">
        <v>230</v>
      </c>
      <c r="H1754" s="406" t="s">
        <v>151</v>
      </c>
      <c r="I1754" s="406" t="s">
        <v>246</v>
      </c>
      <c r="J1754" s="406" t="s">
        <v>307</v>
      </c>
      <c r="K1754" s="406"/>
      <c r="L1754" s="406"/>
      <c r="M1754" s="406"/>
      <c r="N1754" s="406"/>
      <c r="O1754" s="406">
        <v>0</v>
      </c>
      <c r="P1754" s="406">
        <v>0</v>
      </c>
      <c r="Q1754" s="463">
        <v>5</v>
      </c>
      <c r="R1754" s="464" t="s">
        <v>151</v>
      </c>
      <c r="S1754" s="464" t="s">
        <v>141</v>
      </c>
      <c r="T1754" s="464">
        <v>0</v>
      </c>
      <c r="U1754" s="464">
        <v>0</v>
      </c>
      <c r="V1754" s="464" t="s">
        <v>152</v>
      </c>
    </row>
    <row r="1755" spans="1:22" x14ac:dyDescent="0.2">
      <c r="A1755" s="406" t="s">
        <v>258</v>
      </c>
      <c r="B1755" s="406" t="s">
        <v>259</v>
      </c>
      <c r="C1755" s="406" t="s">
        <v>123</v>
      </c>
      <c r="D1755" s="406" t="s">
        <v>73</v>
      </c>
      <c r="E1755" s="406" t="s">
        <v>407</v>
      </c>
      <c r="F1755" s="406">
        <v>6</v>
      </c>
      <c r="G1755" s="406" t="s">
        <v>230</v>
      </c>
      <c r="H1755" s="406" t="s">
        <v>153</v>
      </c>
      <c r="I1755" s="406" t="s">
        <v>246</v>
      </c>
      <c r="J1755" s="406" t="s">
        <v>314</v>
      </c>
      <c r="K1755" s="406"/>
      <c r="L1755" s="406"/>
      <c r="M1755" s="406"/>
      <c r="N1755" s="406"/>
      <c r="O1755" s="406">
        <v>0</v>
      </c>
      <c r="P1755" s="406">
        <v>0.4</v>
      </c>
      <c r="Q1755" s="463">
        <v>6</v>
      </c>
      <c r="R1755" s="464" t="s">
        <v>153</v>
      </c>
      <c r="S1755" s="464" t="s">
        <v>132</v>
      </c>
      <c r="T1755" s="464">
        <v>0</v>
      </c>
      <c r="U1755" s="464">
        <v>0.4</v>
      </c>
      <c r="V1755" s="464" t="s">
        <v>154</v>
      </c>
    </row>
    <row r="1756" spans="1:22" x14ac:dyDescent="0.2">
      <c r="A1756" s="406" t="s">
        <v>258</v>
      </c>
      <c r="B1756" s="406" t="s">
        <v>259</v>
      </c>
      <c r="C1756" s="406" t="s">
        <v>123</v>
      </c>
      <c r="D1756" s="406" t="s">
        <v>73</v>
      </c>
      <c r="E1756" s="406" t="s">
        <v>407</v>
      </c>
      <c r="F1756" s="406">
        <v>6</v>
      </c>
      <c r="G1756" s="406" t="s">
        <v>230</v>
      </c>
      <c r="H1756" s="406" t="s">
        <v>153</v>
      </c>
      <c r="I1756" s="406" t="s">
        <v>246</v>
      </c>
      <c r="J1756" s="406" t="s">
        <v>307</v>
      </c>
      <c r="K1756" s="406"/>
      <c r="L1756" s="406"/>
      <c r="M1756" s="406"/>
      <c r="N1756" s="406"/>
      <c r="O1756" s="406">
        <v>0</v>
      </c>
      <c r="P1756" s="406">
        <v>0</v>
      </c>
      <c r="Q1756" s="463">
        <v>6</v>
      </c>
      <c r="R1756" s="464" t="s">
        <v>153</v>
      </c>
      <c r="S1756" s="464" t="s">
        <v>133</v>
      </c>
      <c r="T1756" s="464">
        <v>0</v>
      </c>
      <c r="U1756" s="464">
        <v>0</v>
      </c>
      <c r="V1756" s="464" t="s">
        <v>154</v>
      </c>
    </row>
    <row r="1757" spans="1:22" x14ac:dyDescent="0.2">
      <c r="A1757" s="406" t="s">
        <v>258</v>
      </c>
      <c r="B1757" s="406" t="s">
        <v>259</v>
      </c>
      <c r="C1757" s="406" t="s">
        <v>123</v>
      </c>
      <c r="D1757" s="406" t="s">
        <v>301</v>
      </c>
      <c r="E1757" s="406" t="s">
        <v>407</v>
      </c>
      <c r="F1757" s="406">
        <v>6</v>
      </c>
      <c r="G1757" s="406" t="s">
        <v>230</v>
      </c>
      <c r="H1757" s="406" t="s">
        <v>153</v>
      </c>
      <c r="I1757" s="406" t="s">
        <v>246</v>
      </c>
      <c r="J1757" s="406" t="s">
        <v>314</v>
      </c>
      <c r="K1757" s="406"/>
      <c r="L1757" s="406"/>
      <c r="M1757" s="406"/>
      <c r="N1757" s="406"/>
      <c r="O1757" s="406">
        <v>0</v>
      </c>
      <c r="P1757" s="406">
        <v>0</v>
      </c>
      <c r="Q1757" s="463">
        <v>6</v>
      </c>
      <c r="R1757" s="464" t="s">
        <v>153</v>
      </c>
      <c r="S1757" s="464" t="s">
        <v>134</v>
      </c>
      <c r="T1757" s="464">
        <v>0</v>
      </c>
      <c r="U1757" s="464">
        <v>0</v>
      </c>
      <c r="V1757" s="464" t="s">
        <v>154</v>
      </c>
    </row>
    <row r="1758" spans="1:22" x14ac:dyDescent="0.2">
      <c r="A1758" s="406" t="s">
        <v>258</v>
      </c>
      <c r="B1758" s="406" t="s">
        <v>259</v>
      </c>
      <c r="C1758" s="406" t="s">
        <v>123</v>
      </c>
      <c r="D1758" s="406" t="s">
        <v>301</v>
      </c>
      <c r="E1758" s="406" t="s">
        <v>407</v>
      </c>
      <c r="F1758" s="406">
        <v>6</v>
      </c>
      <c r="G1758" s="406" t="s">
        <v>230</v>
      </c>
      <c r="H1758" s="406" t="s">
        <v>153</v>
      </c>
      <c r="I1758" s="406" t="s">
        <v>246</v>
      </c>
      <c r="J1758" s="406" t="s">
        <v>307</v>
      </c>
      <c r="K1758" s="406"/>
      <c r="L1758" s="406"/>
      <c r="M1758" s="406"/>
      <c r="N1758" s="406"/>
      <c r="O1758" s="406">
        <v>0</v>
      </c>
      <c r="P1758" s="406">
        <v>0</v>
      </c>
      <c r="Q1758" s="463">
        <v>6</v>
      </c>
      <c r="R1758" s="464" t="s">
        <v>153</v>
      </c>
      <c r="S1758" s="464" t="s">
        <v>135</v>
      </c>
      <c r="T1758" s="464">
        <v>0</v>
      </c>
      <c r="U1758" s="464">
        <v>0</v>
      </c>
      <c r="V1758" s="464" t="s">
        <v>154</v>
      </c>
    </row>
    <row r="1759" spans="1:22" x14ac:dyDescent="0.2">
      <c r="A1759" s="406" t="s">
        <v>258</v>
      </c>
      <c r="B1759" s="406" t="s">
        <v>259</v>
      </c>
      <c r="C1759" s="406" t="s">
        <v>123</v>
      </c>
      <c r="D1759" s="406" t="s">
        <v>302</v>
      </c>
      <c r="E1759" s="406" t="s">
        <v>407</v>
      </c>
      <c r="F1759" s="406">
        <v>6</v>
      </c>
      <c r="G1759" s="406" t="s">
        <v>230</v>
      </c>
      <c r="H1759" s="406" t="s">
        <v>153</v>
      </c>
      <c r="I1759" s="406" t="s">
        <v>246</v>
      </c>
      <c r="J1759" s="406" t="s">
        <v>314</v>
      </c>
      <c r="K1759" s="406"/>
      <c r="L1759" s="406"/>
      <c r="M1759" s="406"/>
      <c r="N1759" s="406"/>
      <c r="O1759" s="406">
        <v>0</v>
      </c>
      <c r="P1759" s="406">
        <v>0</v>
      </c>
      <c r="Q1759" s="463">
        <v>6</v>
      </c>
      <c r="R1759" s="464" t="s">
        <v>153</v>
      </c>
      <c r="S1759" s="464" t="s">
        <v>136</v>
      </c>
      <c r="T1759" s="464">
        <v>0</v>
      </c>
      <c r="U1759" s="464">
        <v>0</v>
      </c>
      <c r="V1759" s="464" t="s">
        <v>154</v>
      </c>
    </row>
    <row r="1760" spans="1:22" x14ac:dyDescent="0.2">
      <c r="A1760" s="406" t="s">
        <v>258</v>
      </c>
      <c r="B1760" s="406" t="s">
        <v>259</v>
      </c>
      <c r="C1760" s="406" t="s">
        <v>123</v>
      </c>
      <c r="D1760" s="406" t="s">
        <v>302</v>
      </c>
      <c r="E1760" s="406" t="s">
        <v>407</v>
      </c>
      <c r="F1760" s="406">
        <v>6</v>
      </c>
      <c r="G1760" s="406" t="s">
        <v>230</v>
      </c>
      <c r="H1760" s="406" t="s">
        <v>153</v>
      </c>
      <c r="I1760" s="406" t="s">
        <v>246</v>
      </c>
      <c r="J1760" s="406" t="s">
        <v>307</v>
      </c>
      <c r="K1760" s="406"/>
      <c r="L1760" s="406"/>
      <c r="M1760" s="406"/>
      <c r="N1760" s="406"/>
      <c r="O1760" s="406">
        <v>0</v>
      </c>
      <c r="P1760" s="406">
        <v>0</v>
      </c>
      <c r="Q1760" s="463">
        <v>6</v>
      </c>
      <c r="R1760" s="464" t="s">
        <v>153</v>
      </c>
      <c r="S1760" s="464" t="s">
        <v>137</v>
      </c>
      <c r="T1760" s="464">
        <v>0</v>
      </c>
      <c r="U1760" s="464">
        <v>0</v>
      </c>
      <c r="V1760" s="464" t="s">
        <v>154</v>
      </c>
    </row>
    <row r="1761" spans="1:22" x14ac:dyDescent="0.2">
      <c r="A1761" s="406" t="s">
        <v>258</v>
      </c>
      <c r="B1761" s="406" t="s">
        <v>259</v>
      </c>
      <c r="C1761" s="406" t="s">
        <v>123</v>
      </c>
      <c r="D1761" s="406" t="s">
        <v>303</v>
      </c>
      <c r="E1761" s="406" t="s">
        <v>407</v>
      </c>
      <c r="F1761" s="406">
        <v>6</v>
      </c>
      <c r="G1761" s="406" t="s">
        <v>230</v>
      </c>
      <c r="H1761" s="406" t="s">
        <v>153</v>
      </c>
      <c r="I1761" s="406" t="s">
        <v>246</v>
      </c>
      <c r="J1761" s="406" t="s">
        <v>314</v>
      </c>
      <c r="K1761" s="406"/>
      <c r="L1761" s="406"/>
      <c r="M1761" s="406"/>
      <c r="N1761" s="406"/>
      <c r="O1761" s="406">
        <v>0</v>
      </c>
      <c r="P1761" s="406">
        <v>0</v>
      </c>
      <c r="Q1761" s="463">
        <v>6</v>
      </c>
      <c r="R1761" s="464" t="s">
        <v>153</v>
      </c>
      <c r="S1761" s="464" t="s">
        <v>138</v>
      </c>
      <c r="T1761" s="464">
        <v>0</v>
      </c>
      <c r="U1761" s="464">
        <v>0</v>
      </c>
      <c r="V1761" s="464" t="s">
        <v>154</v>
      </c>
    </row>
    <row r="1762" spans="1:22" x14ac:dyDescent="0.2">
      <c r="A1762" s="406" t="s">
        <v>258</v>
      </c>
      <c r="B1762" s="406" t="s">
        <v>259</v>
      </c>
      <c r="C1762" s="406" t="s">
        <v>123</v>
      </c>
      <c r="D1762" s="406" t="s">
        <v>303</v>
      </c>
      <c r="E1762" s="406" t="s">
        <v>407</v>
      </c>
      <c r="F1762" s="406">
        <v>6</v>
      </c>
      <c r="G1762" s="406" t="s">
        <v>230</v>
      </c>
      <c r="H1762" s="406" t="s">
        <v>153</v>
      </c>
      <c r="I1762" s="406" t="s">
        <v>246</v>
      </c>
      <c r="J1762" s="406" t="s">
        <v>307</v>
      </c>
      <c r="K1762" s="406"/>
      <c r="L1762" s="406"/>
      <c r="M1762" s="406"/>
      <c r="N1762" s="406"/>
      <c r="O1762" s="406">
        <v>0</v>
      </c>
      <c r="P1762" s="406">
        <v>0</v>
      </c>
      <c r="Q1762" s="463">
        <v>6</v>
      </c>
      <c r="R1762" s="464" t="s">
        <v>153</v>
      </c>
      <c r="S1762" s="464" t="s">
        <v>139</v>
      </c>
      <c r="T1762" s="464">
        <v>0</v>
      </c>
      <c r="U1762" s="464">
        <v>0</v>
      </c>
      <c r="V1762" s="464" t="s">
        <v>154</v>
      </c>
    </row>
    <row r="1763" spans="1:22" x14ac:dyDescent="0.2">
      <c r="A1763" s="406" t="s">
        <v>258</v>
      </c>
      <c r="B1763" s="406" t="s">
        <v>259</v>
      </c>
      <c r="C1763" s="406" t="s">
        <v>123</v>
      </c>
      <c r="D1763" s="406" t="s">
        <v>304</v>
      </c>
      <c r="E1763" s="406" t="s">
        <v>407</v>
      </c>
      <c r="F1763" s="406">
        <v>6</v>
      </c>
      <c r="G1763" s="406" t="s">
        <v>230</v>
      </c>
      <c r="H1763" s="406" t="s">
        <v>153</v>
      </c>
      <c r="I1763" s="406" t="s">
        <v>246</v>
      </c>
      <c r="J1763" s="406" t="s">
        <v>314</v>
      </c>
      <c r="K1763" s="406"/>
      <c r="L1763" s="406"/>
      <c r="M1763" s="406"/>
      <c r="N1763" s="406"/>
      <c r="O1763" s="406">
        <v>0</v>
      </c>
      <c r="P1763" s="406">
        <v>0</v>
      </c>
      <c r="Q1763" s="463">
        <v>6</v>
      </c>
      <c r="R1763" s="464" t="s">
        <v>153</v>
      </c>
      <c r="S1763" s="464" t="s">
        <v>140</v>
      </c>
      <c r="T1763" s="464">
        <v>0</v>
      </c>
      <c r="U1763" s="464">
        <v>0</v>
      </c>
      <c r="V1763" s="464" t="s">
        <v>154</v>
      </c>
    </row>
    <row r="1764" spans="1:22" x14ac:dyDescent="0.2">
      <c r="A1764" s="406" t="s">
        <v>258</v>
      </c>
      <c r="B1764" s="406" t="s">
        <v>259</v>
      </c>
      <c r="C1764" s="406" t="s">
        <v>123</v>
      </c>
      <c r="D1764" s="406" t="s">
        <v>304</v>
      </c>
      <c r="E1764" s="406" t="s">
        <v>407</v>
      </c>
      <c r="F1764" s="406">
        <v>6</v>
      </c>
      <c r="G1764" s="406" t="s">
        <v>230</v>
      </c>
      <c r="H1764" s="406" t="s">
        <v>153</v>
      </c>
      <c r="I1764" s="406" t="s">
        <v>246</v>
      </c>
      <c r="J1764" s="406" t="s">
        <v>307</v>
      </c>
      <c r="K1764" s="406"/>
      <c r="L1764" s="406"/>
      <c r="M1764" s="406"/>
      <c r="N1764" s="406"/>
      <c r="O1764" s="406">
        <v>0</v>
      </c>
      <c r="P1764" s="406">
        <v>0</v>
      </c>
      <c r="Q1764" s="463">
        <v>6</v>
      </c>
      <c r="R1764" s="464" t="s">
        <v>153</v>
      </c>
      <c r="S1764" s="464" t="s">
        <v>141</v>
      </c>
      <c r="T1764" s="464">
        <v>0</v>
      </c>
      <c r="U1764" s="464">
        <v>0</v>
      </c>
      <c r="V1764" s="464" t="s">
        <v>154</v>
      </c>
    </row>
    <row r="1765" spans="1:22" x14ac:dyDescent="0.2">
      <c r="A1765" s="406" t="s">
        <v>258</v>
      </c>
      <c r="B1765" s="406" t="s">
        <v>259</v>
      </c>
      <c r="C1765" s="406" t="s">
        <v>123</v>
      </c>
      <c r="D1765" s="406" t="s">
        <v>73</v>
      </c>
      <c r="E1765" s="406" t="s">
        <v>407</v>
      </c>
      <c r="F1765" s="406">
        <v>7</v>
      </c>
      <c r="G1765" s="406" t="s">
        <v>230</v>
      </c>
      <c r="H1765" s="406" t="s">
        <v>84</v>
      </c>
      <c r="I1765" s="406" t="s">
        <v>246</v>
      </c>
      <c r="J1765" s="406" t="s">
        <v>314</v>
      </c>
      <c r="K1765" s="406"/>
      <c r="L1765" s="406"/>
      <c r="M1765" s="406"/>
      <c r="N1765" s="406"/>
      <c r="O1765" s="406">
        <v>0</v>
      </c>
      <c r="P1765" s="406">
        <v>0.25</v>
      </c>
      <c r="Q1765" s="463">
        <v>7</v>
      </c>
      <c r="R1765" s="464" t="s">
        <v>84</v>
      </c>
      <c r="S1765" s="464" t="s">
        <v>132</v>
      </c>
      <c r="T1765" s="464">
        <v>0</v>
      </c>
      <c r="U1765" s="464">
        <v>0.25</v>
      </c>
      <c r="V1765" s="464" t="s">
        <v>155</v>
      </c>
    </row>
    <row r="1766" spans="1:22" x14ac:dyDescent="0.2">
      <c r="A1766" s="406" t="s">
        <v>258</v>
      </c>
      <c r="B1766" s="406" t="s">
        <v>259</v>
      </c>
      <c r="C1766" s="406" t="s">
        <v>123</v>
      </c>
      <c r="D1766" s="406" t="s">
        <v>73</v>
      </c>
      <c r="E1766" s="406" t="s">
        <v>407</v>
      </c>
      <c r="F1766" s="406">
        <v>7</v>
      </c>
      <c r="G1766" s="406" t="s">
        <v>230</v>
      </c>
      <c r="H1766" s="406" t="s">
        <v>84</v>
      </c>
      <c r="I1766" s="406" t="s">
        <v>246</v>
      </c>
      <c r="J1766" s="406" t="s">
        <v>307</v>
      </c>
      <c r="K1766" s="406"/>
      <c r="L1766" s="406"/>
      <c r="M1766" s="406"/>
      <c r="N1766" s="406"/>
      <c r="O1766" s="406">
        <v>0</v>
      </c>
      <c r="P1766" s="406">
        <v>0</v>
      </c>
      <c r="Q1766" s="463">
        <v>7</v>
      </c>
      <c r="R1766" s="464" t="s">
        <v>84</v>
      </c>
      <c r="S1766" s="464" t="s">
        <v>133</v>
      </c>
      <c r="T1766" s="464">
        <v>0</v>
      </c>
      <c r="U1766" s="464">
        <v>0</v>
      </c>
      <c r="V1766" s="464" t="s">
        <v>155</v>
      </c>
    </row>
    <row r="1767" spans="1:22" x14ac:dyDescent="0.2">
      <c r="A1767" s="406" t="s">
        <v>258</v>
      </c>
      <c r="B1767" s="406" t="s">
        <v>259</v>
      </c>
      <c r="C1767" s="406" t="s">
        <v>123</v>
      </c>
      <c r="D1767" s="406" t="s">
        <v>301</v>
      </c>
      <c r="E1767" s="406" t="s">
        <v>407</v>
      </c>
      <c r="F1767" s="406">
        <v>7</v>
      </c>
      <c r="G1767" s="406" t="s">
        <v>230</v>
      </c>
      <c r="H1767" s="406" t="s">
        <v>84</v>
      </c>
      <c r="I1767" s="406" t="s">
        <v>246</v>
      </c>
      <c r="J1767" s="406" t="s">
        <v>314</v>
      </c>
      <c r="K1767" s="406"/>
      <c r="L1767" s="406"/>
      <c r="M1767" s="406"/>
      <c r="N1767" s="406"/>
      <c r="O1767" s="406">
        <v>0</v>
      </c>
      <c r="P1767" s="406">
        <v>0</v>
      </c>
      <c r="Q1767" s="463">
        <v>7</v>
      </c>
      <c r="R1767" s="464" t="s">
        <v>84</v>
      </c>
      <c r="S1767" s="464" t="s">
        <v>134</v>
      </c>
      <c r="T1767" s="464">
        <v>0</v>
      </c>
      <c r="U1767" s="464">
        <v>0</v>
      </c>
      <c r="V1767" s="464" t="s">
        <v>155</v>
      </c>
    </row>
    <row r="1768" spans="1:22" x14ac:dyDescent="0.2">
      <c r="A1768" s="406" t="s">
        <v>258</v>
      </c>
      <c r="B1768" s="406" t="s">
        <v>259</v>
      </c>
      <c r="C1768" s="406" t="s">
        <v>123</v>
      </c>
      <c r="D1768" s="406" t="s">
        <v>301</v>
      </c>
      <c r="E1768" s="406" t="s">
        <v>407</v>
      </c>
      <c r="F1768" s="406">
        <v>7</v>
      </c>
      <c r="G1768" s="406" t="s">
        <v>230</v>
      </c>
      <c r="H1768" s="406" t="s">
        <v>84</v>
      </c>
      <c r="I1768" s="406" t="s">
        <v>246</v>
      </c>
      <c r="J1768" s="406" t="s">
        <v>307</v>
      </c>
      <c r="K1768" s="406"/>
      <c r="L1768" s="406"/>
      <c r="M1768" s="406"/>
      <c r="N1768" s="406"/>
      <c r="O1768" s="406">
        <v>0</v>
      </c>
      <c r="P1768" s="406">
        <v>0</v>
      </c>
      <c r="Q1768" s="463">
        <v>7</v>
      </c>
      <c r="R1768" s="464" t="s">
        <v>84</v>
      </c>
      <c r="S1768" s="464" t="s">
        <v>135</v>
      </c>
      <c r="T1768" s="464">
        <v>0</v>
      </c>
      <c r="U1768" s="464">
        <v>0</v>
      </c>
      <c r="V1768" s="464" t="s">
        <v>155</v>
      </c>
    </row>
    <row r="1769" spans="1:22" x14ac:dyDescent="0.2">
      <c r="A1769" s="406" t="s">
        <v>258</v>
      </c>
      <c r="B1769" s="406" t="s">
        <v>259</v>
      </c>
      <c r="C1769" s="406" t="s">
        <v>123</v>
      </c>
      <c r="D1769" s="406" t="s">
        <v>302</v>
      </c>
      <c r="E1769" s="406" t="s">
        <v>407</v>
      </c>
      <c r="F1769" s="406">
        <v>7</v>
      </c>
      <c r="G1769" s="406" t="s">
        <v>230</v>
      </c>
      <c r="H1769" s="406" t="s">
        <v>84</v>
      </c>
      <c r="I1769" s="406" t="s">
        <v>246</v>
      </c>
      <c r="J1769" s="406" t="s">
        <v>314</v>
      </c>
      <c r="K1769" s="406"/>
      <c r="L1769" s="406"/>
      <c r="M1769" s="406"/>
      <c r="N1769" s="406"/>
      <c r="O1769" s="406">
        <v>0</v>
      </c>
      <c r="P1769" s="406">
        <v>0</v>
      </c>
      <c r="Q1769" s="463">
        <v>7</v>
      </c>
      <c r="R1769" s="464" t="s">
        <v>84</v>
      </c>
      <c r="S1769" s="464" t="s">
        <v>136</v>
      </c>
      <c r="T1769" s="464">
        <v>0</v>
      </c>
      <c r="U1769" s="464">
        <v>0</v>
      </c>
      <c r="V1769" s="464" t="s">
        <v>155</v>
      </c>
    </row>
    <row r="1770" spans="1:22" x14ac:dyDescent="0.2">
      <c r="A1770" s="406" t="s">
        <v>258</v>
      </c>
      <c r="B1770" s="406" t="s">
        <v>259</v>
      </c>
      <c r="C1770" s="406" t="s">
        <v>123</v>
      </c>
      <c r="D1770" s="406" t="s">
        <v>302</v>
      </c>
      <c r="E1770" s="406" t="s">
        <v>407</v>
      </c>
      <c r="F1770" s="406">
        <v>7</v>
      </c>
      <c r="G1770" s="406" t="s">
        <v>230</v>
      </c>
      <c r="H1770" s="406" t="s">
        <v>84</v>
      </c>
      <c r="I1770" s="406" t="s">
        <v>246</v>
      </c>
      <c r="J1770" s="406" t="s">
        <v>307</v>
      </c>
      <c r="K1770" s="406"/>
      <c r="L1770" s="406"/>
      <c r="M1770" s="406"/>
      <c r="N1770" s="406"/>
      <c r="O1770" s="406">
        <v>0</v>
      </c>
      <c r="P1770" s="406">
        <v>0</v>
      </c>
      <c r="Q1770" s="463">
        <v>7</v>
      </c>
      <c r="R1770" s="464" t="s">
        <v>84</v>
      </c>
      <c r="S1770" s="464" t="s">
        <v>137</v>
      </c>
      <c r="T1770" s="464">
        <v>0</v>
      </c>
      <c r="U1770" s="464">
        <v>0</v>
      </c>
      <c r="V1770" s="464" t="s">
        <v>155</v>
      </c>
    </row>
    <row r="1771" spans="1:22" x14ac:dyDescent="0.2">
      <c r="A1771" s="406" t="s">
        <v>258</v>
      </c>
      <c r="B1771" s="406" t="s">
        <v>259</v>
      </c>
      <c r="C1771" s="406" t="s">
        <v>123</v>
      </c>
      <c r="D1771" s="406" t="s">
        <v>303</v>
      </c>
      <c r="E1771" s="406" t="s">
        <v>407</v>
      </c>
      <c r="F1771" s="406">
        <v>7</v>
      </c>
      <c r="G1771" s="406" t="s">
        <v>230</v>
      </c>
      <c r="H1771" s="406" t="s">
        <v>84</v>
      </c>
      <c r="I1771" s="406" t="s">
        <v>246</v>
      </c>
      <c r="J1771" s="406" t="s">
        <v>314</v>
      </c>
      <c r="K1771" s="406"/>
      <c r="L1771" s="406"/>
      <c r="M1771" s="406"/>
      <c r="N1771" s="406"/>
      <c r="O1771" s="406">
        <v>0</v>
      </c>
      <c r="P1771" s="406">
        <v>0</v>
      </c>
      <c r="Q1771" s="463">
        <v>7</v>
      </c>
      <c r="R1771" s="464" t="s">
        <v>84</v>
      </c>
      <c r="S1771" s="464" t="s">
        <v>138</v>
      </c>
      <c r="T1771" s="464">
        <v>0</v>
      </c>
      <c r="U1771" s="464">
        <v>0</v>
      </c>
      <c r="V1771" s="464" t="s">
        <v>155</v>
      </c>
    </row>
    <row r="1772" spans="1:22" x14ac:dyDescent="0.2">
      <c r="A1772" s="406" t="s">
        <v>258</v>
      </c>
      <c r="B1772" s="406" t="s">
        <v>259</v>
      </c>
      <c r="C1772" s="406" t="s">
        <v>123</v>
      </c>
      <c r="D1772" s="406" t="s">
        <v>303</v>
      </c>
      <c r="E1772" s="406" t="s">
        <v>407</v>
      </c>
      <c r="F1772" s="406">
        <v>7</v>
      </c>
      <c r="G1772" s="406" t="s">
        <v>230</v>
      </c>
      <c r="H1772" s="406" t="s">
        <v>84</v>
      </c>
      <c r="I1772" s="406" t="s">
        <v>246</v>
      </c>
      <c r="J1772" s="406" t="s">
        <v>307</v>
      </c>
      <c r="K1772" s="406"/>
      <c r="L1772" s="406"/>
      <c r="M1772" s="406"/>
      <c r="N1772" s="406"/>
      <c r="O1772" s="406">
        <v>0</v>
      </c>
      <c r="P1772" s="406">
        <v>0</v>
      </c>
      <c r="Q1772" s="463">
        <v>7</v>
      </c>
      <c r="R1772" s="464" t="s">
        <v>84</v>
      </c>
      <c r="S1772" s="464" t="s">
        <v>139</v>
      </c>
      <c r="T1772" s="464">
        <v>0</v>
      </c>
      <c r="U1772" s="464">
        <v>0</v>
      </c>
      <c r="V1772" s="464" t="s">
        <v>155</v>
      </c>
    </row>
    <row r="1773" spans="1:22" x14ac:dyDescent="0.2">
      <c r="A1773" s="406" t="s">
        <v>258</v>
      </c>
      <c r="B1773" s="406" t="s">
        <v>259</v>
      </c>
      <c r="C1773" s="406" t="s">
        <v>123</v>
      </c>
      <c r="D1773" s="406" t="s">
        <v>304</v>
      </c>
      <c r="E1773" s="406" t="s">
        <v>407</v>
      </c>
      <c r="F1773" s="406">
        <v>7</v>
      </c>
      <c r="G1773" s="406" t="s">
        <v>230</v>
      </c>
      <c r="H1773" s="406" t="s">
        <v>84</v>
      </c>
      <c r="I1773" s="406" t="s">
        <v>246</v>
      </c>
      <c r="J1773" s="406" t="s">
        <v>314</v>
      </c>
      <c r="K1773" s="406"/>
      <c r="L1773" s="406"/>
      <c r="M1773" s="406"/>
      <c r="N1773" s="406"/>
      <c r="O1773" s="406">
        <v>0</v>
      </c>
      <c r="P1773" s="406">
        <v>0</v>
      </c>
      <c r="Q1773" s="463">
        <v>7</v>
      </c>
      <c r="R1773" s="464" t="s">
        <v>84</v>
      </c>
      <c r="S1773" s="464" t="s">
        <v>140</v>
      </c>
      <c r="T1773" s="464">
        <v>0</v>
      </c>
      <c r="U1773" s="464">
        <v>0</v>
      </c>
      <c r="V1773" s="464" t="s">
        <v>155</v>
      </c>
    </row>
    <row r="1774" spans="1:22" x14ac:dyDescent="0.2">
      <c r="A1774" s="406" t="s">
        <v>258</v>
      </c>
      <c r="B1774" s="406" t="s">
        <v>259</v>
      </c>
      <c r="C1774" s="406" t="s">
        <v>123</v>
      </c>
      <c r="D1774" s="406" t="s">
        <v>304</v>
      </c>
      <c r="E1774" s="406" t="s">
        <v>407</v>
      </c>
      <c r="F1774" s="406">
        <v>7</v>
      </c>
      <c r="G1774" s="406" t="s">
        <v>230</v>
      </c>
      <c r="H1774" s="406" t="s">
        <v>84</v>
      </c>
      <c r="I1774" s="406" t="s">
        <v>246</v>
      </c>
      <c r="J1774" s="406" t="s">
        <v>307</v>
      </c>
      <c r="K1774" s="406"/>
      <c r="L1774" s="406"/>
      <c r="M1774" s="406"/>
      <c r="N1774" s="406"/>
      <c r="O1774" s="406">
        <v>0</v>
      </c>
      <c r="P1774" s="406">
        <v>0</v>
      </c>
      <c r="Q1774" s="463">
        <v>7</v>
      </c>
      <c r="R1774" s="464" t="s">
        <v>84</v>
      </c>
      <c r="S1774" s="464" t="s">
        <v>141</v>
      </c>
      <c r="T1774" s="464">
        <v>0</v>
      </c>
      <c r="U1774" s="464">
        <v>0</v>
      </c>
      <c r="V1774" s="464" t="s">
        <v>155</v>
      </c>
    </row>
    <row r="1775" spans="1:22" x14ac:dyDescent="0.2">
      <c r="A1775" s="406" t="s">
        <v>258</v>
      </c>
      <c r="B1775" s="406" t="s">
        <v>259</v>
      </c>
      <c r="C1775" s="406" t="s">
        <v>123</v>
      </c>
      <c r="D1775" s="406" t="s">
        <v>73</v>
      </c>
      <c r="E1775" s="406" t="s">
        <v>407</v>
      </c>
      <c r="F1775" s="406">
        <v>8</v>
      </c>
      <c r="G1775" s="406" t="s">
        <v>230</v>
      </c>
      <c r="H1775" s="406" t="s">
        <v>156</v>
      </c>
      <c r="I1775" s="406" t="s">
        <v>246</v>
      </c>
      <c r="J1775" s="406" t="s">
        <v>314</v>
      </c>
      <c r="K1775" s="406"/>
      <c r="L1775" s="406"/>
      <c r="M1775" s="406"/>
      <c r="N1775" s="406"/>
      <c r="O1775" s="406">
        <v>0</v>
      </c>
      <c r="P1775" s="406">
        <v>0.6</v>
      </c>
      <c r="Q1775" s="463">
        <v>8</v>
      </c>
      <c r="R1775" s="464" t="s">
        <v>156</v>
      </c>
      <c r="S1775" s="464" t="s">
        <v>132</v>
      </c>
      <c r="T1775" s="464">
        <v>0</v>
      </c>
      <c r="U1775" s="464">
        <v>0.6</v>
      </c>
      <c r="V1775" s="464" t="s">
        <v>157</v>
      </c>
    </row>
    <row r="1776" spans="1:22" x14ac:dyDescent="0.2">
      <c r="A1776" s="406" t="s">
        <v>258</v>
      </c>
      <c r="B1776" s="406" t="s">
        <v>259</v>
      </c>
      <c r="C1776" s="406" t="s">
        <v>123</v>
      </c>
      <c r="D1776" s="406" t="s">
        <v>73</v>
      </c>
      <c r="E1776" s="406" t="s">
        <v>407</v>
      </c>
      <c r="F1776" s="406">
        <v>8</v>
      </c>
      <c r="G1776" s="406" t="s">
        <v>230</v>
      </c>
      <c r="H1776" s="406" t="s">
        <v>156</v>
      </c>
      <c r="I1776" s="406" t="s">
        <v>246</v>
      </c>
      <c r="J1776" s="406" t="s">
        <v>307</v>
      </c>
      <c r="K1776" s="406"/>
      <c r="L1776" s="406"/>
      <c r="M1776" s="406"/>
      <c r="N1776" s="406"/>
      <c r="O1776" s="406">
        <v>0</v>
      </c>
      <c r="P1776" s="406">
        <v>0</v>
      </c>
      <c r="Q1776" s="463">
        <v>8</v>
      </c>
      <c r="R1776" s="464" t="s">
        <v>156</v>
      </c>
      <c r="S1776" s="464" t="s">
        <v>133</v>
      </c>
      <c r="T1776" s="464">
        <v>0</v>
      </c>
      <c r="U1776" s="464">
        <v>0</v>
      </c>
      <c r="V1776" s="464" t="s">
        <v>157</v>
      </c>
    </row>
    <row r="1777" spans="1:22" x14ac:dyDescent="0.2">
      <c r="A1777" s="406" t="s">
        <v>258</v>
      </c>
      <c r="B1777" s="406" t="s">
        <v>259</v>
      </c>
      <c r="C1777" s="406" t="s">
        <v>123</v>
      </c>
      <c r="D1777" s="406" t="s">
        <v>301</v>
      </c>
      <c r="E1777" s="406" t="s">
        <v>407</v>
      </c>
      <c r="F1777" s="406">
        <v>8</v>
      </c>
      <c r="G1777" s="406" t="s">
        <v>230</v>
      </c>
      <c r="H1777" s="406" t="s">
        <v>156</v>
      </c>
      <c r="I1777" s="406" t="s">
        <v>246</v>
      </c>
      <c r="J1777" s="406" t="s">
        <v>314</v>
      </c>
      <c r="K1777" s="406"/>
      <c r="L1777" s="406"/>
      <c r="M1777" s="406"/>
      <c r="N1777" s="406"/>
      <c r="O1777" s="406">
        <v>0</v>
      </c>
      <c r="P1777" s="406">
        <v>0.3</v>
      </c>
      <c r="Q1777" s="463">
        <v>8</v>
      </c>
      <c r="R1777" s="464" t="s">
        <v>156</v>
      </c>
      <c r="S1777" s="464" t="s">
        <v>134</v>
      </c>
      <c r="T1777" s="464">
        <v>0</v>
      </c>
      <c r="U1777" s="464">
        <v>0.3</v>
      </c>
      <c r="V1777" s="464" t="s">
        <v>157</v>
      </c>
    </row>
    <row r="1778" spans="1:22" x14ac:dyDescent="0.2">
      <c r="A1778" s="406" t="s">
        <v>258</v>
      </c>
      <c r="B1778" s="406" t="s">
        <v>259</v>
      </c>
      <c r="C1778" s="406" t="s">
        <v>123</v>
      </c>
      <c r="D1778" s="406" t="s">
        <v>301</v>
      </c>
      <c r="E1778" s="406" t="s">
        <v>407</v>
      </c>
      <c r="F1778" s="406">
        <v>8</v>
      </c>
      <c r="G1778" s="406" t="s">
        <v>230</v>
      </c>
      <c r="H1778" s="406" t="s">
        <v>156</v>
      </c>
      <c r="I1778" s="406" t="s">
        <v>246</v>
      </c>
      <c r="J1778" s="406" t="s">
        <v>307</v>
      </c>
      <c r="K1778" s="406"/>
      <c r="L1778" s="406"/>
      <c r="M1778" s="406"/>
      <c r="N1778" s="406"/>
      <c r="O1778" s="406">
        <v>0</v>
      </c>
      <c r="P1778" s="406">
        <v>0</v>
      </c>
      <c r="Q1778" s="463">
        <v>8</v>
      </c>
      <c r="R1778" s="464" t="s">
        <v>156</v>
      </c>
      <c r="S1778" s="464" t="s">
        <v>135</v>
      </c>
      <c r="T1778" s="464">
        <v>0</v>
      </c>
      <c r="U1778" s="464">
        <v>0</v>
      </c>
      <c r="V1778" s="464" t="s">
        <v>157</v>
      </c>
    </row>
    <row r="1779" spans="1:22" x14ac:dyDescent="0.2">
      <c r="A1779" s="406" t="s">
        <v>258</v>
      </c>
      <c r="B1779" s="406" t="s">
        <v>259</v>
      </c>
      <c r="C1779" s="406" t="s">
        <v>123</v>
      </c>
      <c r="D1779" s="406" t="s">
        <v>302</v>
      </c>
      <c r="E1779" s="406" t="s">
        <v>407</v>
      </c>
      <c r="F1779" s="406">
        <v>8</v>
      </c>
      <c r="G1779" s="406" t="s">
        <v>230</v>
      </c>
      <c r="H1779" s="406" t="s">
        <v>156</v>
      </c>
      <c r="I1779" s="406" t="s">
        <v>246</v>
      </c>
      <c r="J1779" s="406" t="s">
        <v>314</v>
      </c>
      <c r="K1779" s="406"/>
      <c r="L1779" s="406"/>
      <c r="M1779" s="406"/>
      <c r="N1779" s="406"/>
      <c r="O1779" s="406">
        <v>0</v>
      </c>
      <c r="P1779" s="406">
        <v>0.3</v>
      </c>
      <c r="Q1779" s="463">
        <v>8</v>
      </c>
      <c r="R1779" s="464" t="s">
        <v>156</v>
      </c>
      <c r="S1779" s="464" t="s">
        <v>136</v>
      </c>
      <c r="T1779" s="464">
        <v>0</v>
      </c>
      <c r="U1779" s="464">
        <v>0.3</v>
      </c>
      <c r="V1779" s="464" t="s">
        <v>157</v>
      </c>
    </row>
    <row r="1780" spans="1:22" x14ac:dyDescent="0.2">
      <c r="A1780" s="406" t="s">
        <v>258</v>
      </c>
      <c r="B1780" s="406" t="s">
        <v>259</v>
      </c>
      <c r="C1780" s="406" t="s">
        <v>123</v>
      </c>
      <c r="D1780" s="406" t="s">
        <v>302</v>
      </c>
      <c r="E1780" s="406" t="s">
        <v>407</v>
      </c>
      <c r="F1780" s="406">
        <v>8</v>
      </c>
      <c r="G1780" s="406" t="s">
        <v>230</v>
      </c>
      <c r="H1780" s="406" t="s">
        <v>156</v>
      </c>
      <c r="I1780" s="406" t="s">
        <v>246</v>
      </c>
      <c r="J1780" s="406" t="s">
        <v>307</v>
      </c>
      <c r="K1780" s="406"/>
      <c r="L1780" s="406"/>
      <c r="M1780" s="406"/>
      <c r="N1780" s="406"/>
      <c r="O1780" s="406">
        <v>0</v>
      </c>
      <c r="P1780" s="406">
        <v>0</v>
      </c>
      <c r="Q1780" s="463">
        <v>8</v>
      </c>
      <c r="R1780" s="464" t="s">
        <v>156</v>
      </c>
      <c r="S1780" s="464" t="s">
        <v>137</v>
      </c>
      <c r="T1780" s="464">
        <v>0</v>
      </c>
      <c r="U1780" s="464">
        <v>0</v>
      </c>
      <c r="V1780" s="464" t="s">
        <v>157</v>
      </c>
    </row>
    <row r="1781" spans="1:22" x14ac:dyDescent="0.2">
      <c r="A1781" s="406" t="s">
        <v>258</v>
      </c>
      <c r="B1781" s="406" t="s">
        <v>259</v>
      </c>
      <c r="C1781" s="406" t="s">
        <v>123</v>
      </c>
      <c r="D1781" s="406" t="s">
        <v>303</v>
      </c>
      <c r="E1781" s="406" t="s">
        <v>407</v>
      </c>
      <c r="F1781" s="406">
        <v>8</v>
      </c>
      <c r="G1781" s="406" t="s">
        <v>230</v>
      </c>
      <c r="H1781" s="406" t="s">
        <v>156</v>
      </c>
      <c r="I1781" s="406" t="s">
        <v>246</v>
      </c>
      <c r="J1781" s="406" t="s">
        <v>314</v>
      </c>
      <c r="K1781" s="406"/>
      <c r="L1781" s="406"/>
      <c r="M1781" s="406"/>
      <c r="N1781" s="406"/>
      <c r="O1781" s="406">
        <v>0</v>
      </c>
      <c r="P1781" s="406">
        <v>0.3</v>
      </c>
      <c r="Q1781" s="463">
        <v>8</v>
      </c>
      <c r="R1781" s="464" t="s">
        <v>156</v>
      </c>
      <c r="S1781" s="464" t="s">
        <v>138</v>
      </c>
      <c r="T1781" s="464">
        <v>0</v>
      </c>
      <c r="U1781" s="464">
        <v>0.3</v>
      </c>
      <c r="V1781" s="464" t="s">
        <v>157</v>
      </c>
    </row>
    <row r="1782" spans="1:22" x14ac:dyDescent="0.2">
      <c r="A1782" s="406" t="s">
        <v>258</v>
      </c>
      <c r="B1782" s="406" t="s">
        <v>259</v>
      </c>
      <c r="C1782" s="406" t="s">
        <v>123</v>
      </c>
      <c r="D1782" s="406" t="s">
        <v>303</v>
      </c>
      <c r="E1782" s="406" t="s">
        <v>407</v>
      </c>
      <c r="F1782" s="406">
        <v>8</v>
      </c>
      <c r="G1782" s="406" t="s">
        <v>230</v>
      </c>
      <c r="H1782" s="406" t="s">
        <v>156</v>
      </c>
      <c r="I1782" s="406" t="s">
        <v>246</v>
      </c>
      <c r="J1782" s="406" t="s">
        <v>307</v>
      </c>
      <c r="K1782" s="406"/>
      <c r="L1782" s="406"/>
      <c r="M1782" s="406"/>
      <c r="N1782" s="406"/>
      <c r="O1782" s="406">
        <v>0</v>
      </c>
      <c r="P1782" s="406">
        <v>0</v>
      </c>
      <c r="Q1782" s="463">
        <v>8</v>
      </c>
      <c r="R1782" s="464" t="s">
        <v>156</v>
      </c>
      <c r="S1782" s="464" t="s">
        <v>139</v>
      </c>
      <c r="T1782" s="464">
        <v>0</v>
      </c>
      <c r="U1782" s="464">
        <v>0</v>
      </c>
      <c r="V1782" s="464" t="s">
        <v>157</v>
      </c>
    </row>
    <row r="1783" spans="1:22" x14ac:dyDescent="0.2">
      <c r="A1783" s="406" t="s">
        <v>258</v>
      </c>
      <c r="B1783" s="406" t="s">
        <v>259</v>
      </c>
      <c r="C1783" s="406" t="s">
        <v>123</v>
      </c>
      <c r="D1783" s="406" t="s">
        <v>304</v>
      </c>
      <c r="E1783" s="406" t="s">
        <v>407</v>
      </c>
      <c r="F1783" s="406">
        <v>8</v>
      </c>
      <c r="G1783" s="406" t="s">
        <v>230</v>
      </c>
      <c r="H1783" s="406" t="s">
        <v>156</v>
      </c>
      <c r="I1783" s="406" t="s">
        <v>246</v>
      </c>
      <c r="J1783" s="406" t="s">
        <v>314</v>
      </c>
      <c r="K1783" s="406"/>
      <c r="L1783" s="406"/>
      <c r="M1783" s="406"/>
      <c r="N1783" s="406"/>
      <c r="O1783" s="406">
        <v>0</v>
      </c>
      <c r="P1783" s="406">
        <v>0.3</v>
      </c>
      <c r="Q1783" s="463">
        <v>8</v>
      </c>
      <c r="R1783" s="464" t="s">
        <v>156</v>
      </c>
      <c r="S1783" s="464" t="s">
        <v>140</v>
      </c>
      <c r="T1783" s="464">
        <v>0</v>
      </c>
      <c r="U1783" s="464">
        <v>0.3</v>
      </c>
      <c r="V1783" s="464" t="s">
        <v>157</v>
      </c>
    </row>
    <row r="1784" spans="1:22" x14ac:dyDescent="0.2">
      <c r="A1784" s="406" t="s">
        <v>258</v>
      </c>
      <c r="B1784" s="406" t="s">
        <v>259</v>
      </c>
      <c r="C1784" s="406" t="s">
        <v>123</v>
      </c>
      <c r="D1784" s="406" t="s">
        <v>304</v>
      </c>
      <c r="E1784" s="406" t="s">
        <v>407</v>
      </c>
      <c r="F1784" s="406">
        <v>8</v>
      </c>
      <c r="G1784" s="406" t="s">
        <v>230</v>
      </c>
      <c r="H1784" s="406" t="s">
        <v>156</v>
      </c>
      <c r="I1784" s="406" t="s">
        <v>246</v>
      </c>
      <c r="J1784" s="406" t="s">
        <v>307</v>
      </c>
      <c r="K1784" s="406"/>
      <c r="L1784" s="406"/>
      <c r="M1784" s="406"/>
      <c r="N1784" s="406"/>
      <c r="O1784" s="406">
        <v>0</v>
      </c>
      <c r="P1784" s="406">
        <v>0</v>
      </c>
      <c r="Q1784" s="463">
        <v>8</v>
      </c>
      <c r="R1784" s="464" t="s">
        <v>156</v>
      </c>
      <c r="S1784" s="464" t="s">
        <v>141</v>
      </c>
      <c r="T1784" s="464">
        <v>0</v>
      </c>
      <c r="U1784" s="464">
        <v>0</v>
      </c>
      <c r="V1784" s="464" t="s">
        <v>157</v>
      </c>
    </row>
    <row r="1785" spans="1:22" x14ac:dyDescent="0.2">
      <c r="A1785" s="406" t="s">
        <v>258</v>
      </c>
      <c r="B1785" s="406" t="s">
        <v>259</v>
      </c>
      <c r="C1785" s="406" t="s">
        <v>123</v>
      </c>
      <c r="D1785" s="406" t="s">
        <v>73</v>
      </c>
      <c r="E1785" s="406" t="s">
        <v>407</v>
      </c>
      <c r="F1785" s="406">
        <v>9</v>
      </c>
      <c r="G1785" s="406" t="s">
        <v>230</v>
      </c>
      <c r="H1785" s="406" t="s">
        <v>158</v>
      </c>
      <c r="I1785" s="406" t="s">
        <v>246</v>
      </c>
      <c r="J1785" s="406" t="s">
        <v>314</v>
      </c>
      <c r="K1785" s="406"/>
      <c r="L1785" s="406"/>
      <c r="M1785" s="406"/>
      <c r="N1785" s="406"/>
      <c r="O1785" s="406">
        <v>0</v>
      </c>
      <c r="P1785" s="406">
        <v>0.5</v>
      </c>
      <c r="Q1785" s="463">
        <v>9</v>
      </c>
      <c r="R1785" s="464" t="s">
        <v>158</v>
      </c>
      <c r="S1785" s="464" t="s">
        <v>132</v>
      </c>
      <c r="T1785" s="464">
        <v>0</v>
      </c>
      <c r="U1785" s="464">
        <v>0.5</v>
      </c>
      <c r="V1785" s="464" t="s">
        <v>159</v>
      </c>
    </row>
    <row r="1786" spans="1:22" x14ac:dyDescent="0.2">
      <c r="A1786" s="406" t="s">
        <v>258</v>
      </c>
      <c r="B1786" s="406" t="s">
        <v>259</v>
      </c>
      <c r="C1786" s="406" t="s">
        <v>123</v>
      </c>
      <c r="D1786" s="406" t="s">
        <v>73</v>
      </c>
      <c r="E1786" s="406" t="s">
        <v>407</v>
      </c>
      <c r="F1786" s="406">
        <v>9</v>
      </c>
      <c r="G1786" s="406" t="s">
        <v>230</v>
      </c>
      <c r="H1786" s="406" t="s">
        <v>158</v>
      </c>
      <c r="I1786" s="406" t="s">
        <v>246</v>
      </c>
      <c r="J1786" s="406" t="s">
        <v>307</v>
      </c>
      <c r="K1786" s="406"/>
      <c r="L1786" s="406"/>
      <c r="M1786" s="406"/>
      <c r="N1786" s="406"/>
      <c r="O1786" s="406">
        <v>0</v>
      </c>
      <c r="P1786" s="406">
        <v>0</v>
      </c>
      <c r="Q1786" s="463">
        <v>9</v>
      </c>
      <c r="R1786" s="464" t="s">
        <v>158</v>
      </c>
      <c r="S1786" s="464" t="s">
        <v>133</v>
      </c>
      <c r="T1786" s="464">
        <v>0</v>
      </c>
      <c r="U1786" s="464">
        <v>0</v>
      </c>
      <c r="V1786" s="464" t="s">
        <v>159</v>
      </c>
    </row>
    <row r="1787" spans="1:22" x14ac:dyDescent="0.2">
      <c r="A1787" s="406" t="s">
        <v>258</v>
      </c>
      <c r="B1787" s="406" t="s">
        <v>259</v>
      </c>
      <c r="C1787" s="406" t="s">
        <v>123</v>
      </c>
      <c r="D1787" s="406" t="s">
        <v>301</v>
      </c>
      <c r="E1787" s="406" t="s">
        <v>407</v>
      </c>
      <c r="F1787" s="406">
        <v>9</v>
      </c>
      <c r="G1787" s="406" t="s">
        <v>230</v>
      </c>
      <c r="H1787" s="406" t="s">
        <v>158</v>
      </c>
      <c r="I1787" s="406" t="s">
        <v>246</v>
      </c>
      <c r="J1787" s="406" t="s">
        <v>314</v>
      </c>
      <c r="K1787" s="406"/>
      <c r="L1787" s="406"/>
      <c r="M1787" s="406"/>
      <c r="N1787" s="406"/>
      <c r="O1787" s="406">
        <v>0</v>
      </c>
      <c r="P1787" s="406">
        <v>0.3</v>
      </c>
      <c r="Q1787" s="463">
        <v>9</v>
      </c>
      <c r="R1787" s="464" t="s">
        <v>158</v>
      </c>
      <c r="S1787" s="464" t="s">
        <v>134</v>
      </c>
      <c r="T1787" s="464">
        <v>0</v>
      </c>
      <c r="U1787" s="464">
        <v>0.3</v>
      </c>
      <c r="V1787" s="464" t="s">
        <v>159</v>
      </c>
    </row>
    <row r="1788" spans="1:22" x14ac:dyDescent="0.2">
      <c r="A1788" s="406" t="s">
        <v>258</v>
      </c>
      <c r="B1788" s="406" t="s">
        <v>259</v>
      </c>
      <c r="C1788" s="406" t="s">
        <v>123</v>
      </c>
      <c r="D1788" s="406" t="s">
        <v>301</v>
      </c>
      <c r="E1788" s="406" t="s">
        <v>407</v>
      </c>
      <c r="F1788" s="406">
        <v>9</v>
      </c>
      <c r="G1788" s="406" t="s">
        <v>230</v>
      </c>
      <c r="H1788" s="406" t="s">
        <v>158</v>
      </c>
      <c r="I1788" s="406" t="s">
        <v>246</v>
      </c>
      <c r="J1788" s="406" t="s">
        <v>307</v>
      </c>
      <c r="K1788" s="406"/>
      <c r="L1788" s="406"/>
      <c r="M1788" s="406"/>
      <c r="N1788" s="406"/>
      <c r="O1788" s="406">
        <v>0</v>
      </c>
      <c r="P1788" s="406">
        <v>0</v>
      </c>
      <c r="Q1788" s="463">
        <v>9</v>
      </c>
      <c r="R1788" s="464" t="s">
        <v>158</v>
      </c>
      <c r="S1788" s="464" t="s">
        <v>135</v>
      </c>
      <c r="T1788" s="464">
        <v>0</v>
      </c>
      <c r="U1788" s="464">
        <v>0</v>
      </c>
      <c r="V1788" s="464" t="s">
        <v>159</v>
      </c>
    </row>
    <row r="1789" spans="1:22" x14ac:dyDescent="0.2">
      <c r="A1789" s="406" t="s">
        <v>258</v>
      </c>
      <c r="B1789" s="406" t="s">
        <v>259</v>
      </c>
      <c r="C1789" s="406" t="s">
        <v>123</v>
      </c>
      <c r="D1789" s="406" t="s">
        <v>302</v>
      </c>
      <c r="E1789" s="406" t="s">
        <v>407</v>
      </c>
      <c r="F1789" s="406">
        <v>9</v>
      </c>
      <c r="G1789" s="406" t="s">
        <v>230</v>
      </c>
      <c r="H1789" s="406" t="s">
        <v>158</v>
      </c>
      <c r="I1789" s="406" t="s">
        <v>246</v>
      </c>
      <c r="J1789" s="406" t="s">
        <v>314</v>
      </c>
      <c r="K1789" s="406"/>
      <c r="L1789" s="406"/>
      <c r="M1789" s="406"/>
      <c r="N1789" s="406"/>
      <c r="O1789" s="406">
        <v>0</v>
      </c>
      <c r="P1789" s="406">
        <v>0.3</v>
      </c>
      <c r="Q1789" s="463">
        <v>9</v>
      </c>
      <c r="R1789" s="464" t="s">
        <v>158</v>
      </c>
      <c r="S1789" s="464" t="s">
        <v>136</v>
      </c>
      <c r="T1789" s="464">
        <v>0</v>
      </c>
      <c r="U1789" s="464">
        <v>0.3</v>
      </c>
      <c r="V1789" s="464" t="s">
        <v>159</v>
      </c>
    </row>
    <row r="1790" spans="1:22" x14ac:dyDescent="0.2">
      <c r="A1790" s="406" t="s">
        <v>258</v>
      </c>
      <c r="B1790" s="406" t="s">
        <v>259</v>
      </c>
      <c r="C1790" s="406" t="s">
        <v>123</v>
      </c>
      <c r="D1790" s="406" t="s">
        <v>302</v>
      </c>
      <c r="E1790" s="406" t="s">
        <v>407</v>
      </c>
      <c r="F1790" s="406">
        <v>9</v>
      </c>
      <c r="G1790" s="406" t="s">
        <v>230</v>
      </c>
      <c r="H1790" s="406" t="s">
        <v>158</v>
      </c>
      <c r="I1790" s="406" t="s">
        <v>246</v>
      </c>
      <c r="J1790" s="406" t="s">
        <v>307</v>
      </c>
      <c r="K1790" s="406"/>
      <c r="L1790" s="406"/>
      <c r="M1790" s="406"/>
      <c r="N1790" s="406"/>
      <c r="O1790" s="406">
        <v>0</v>
      </c>
      <c r="P1790" s="406">
        <v>0</v>
      </c>
      <c r="Q1790" s="463">
        <v>9</v>
      </c>
      <c r="R1790" s="464" t="s">
        <v>158</v>
      </c>
      <c r="S1790" s="464" t="s">
        <v>137</v>
      </c>
      <c r="T1790" s="464">
        <v>0</v>
      </c>
      <c r="U1790" s="464">
        <v>0</v>
      </c>
      <c r="V1790" s="464" t="s">
        <v>159</v>
      </c>
    </row>
    <row r="1791" spans="1:22" x14ac:dyDescent="0.2">
      <c r="A1791" s="406" t="s">
        <v>258</v>
      </c>
      <c r="B1791" s="406" t="s">
        <v>259</v>
      </c>
      <c r="C1791" s="406" t="s">
        <v>123</v>
      </c>
      <c r="D1791" s="406" t="s">
        <v>303</v>
      </c>
      <c r="E1791" s="406" t="s">
        <v>407</v>
      </c>
      <c r="F1791" s="406">
        <v>9</v>
      </c>
      <c r="G1791" s="406" t="s">
        <v>230</v>
      </c>
      <c r="H1791" s="406" t="s">
        <v>158</v>
      </c>
      <c r="I1791" s="406" t="s">
        <v>246</v>
      </c>
      <c r="J1791" s="406" t="s">
        <v>314</v>
      </c>
      <c r="K1791" s="406"/>
      <c r="L1791" s="406"/>
      <c r="M1791" s="406"/>
      <c r="N1791" s="406"/>
      <c r="O1791" s="406">
        <v>0</v>
      </c>
      <c r="P1791" s="406">
        <v>0.3</v>
      </c>
      <c r="Q1791" s="463">
        <v>9</v>
      </c>
      <c r="R1791" s="464" t="s">
        <v>158</v>
      </c>
      <c r="S1791" s="464" t="s">
        <v>138</v>
      </c>
      <c r="T1791" s="464">
        <v>0</v>
      </c>
      <c r="U1791" s="464">
        <v>0.3</v>
      </c>
      <c r="V1791" s="464" t="s">
        <v>159</v>
      </c>
    </row>
    <row r="1792" spans="1:22" x14ac:dyDescent="0.2">
      <c r="A1792" s="406" t="s">
        <v>258</v>
      </c>
      <c r="B1792" s="406" t="s">
        <v>259</v>
      </c>
      <c r="C1792" s="406" t="s">
        <v>123</v>
      </c>
      <c r="D1792" s="406" t="s">
        <v>303</v>
      </c>
      <c r="E1792" s="406" t="s">
        <v>407</v>
      </c>
      <c r="F1792" s="406">
        <v>9</v>
      </c>
      <c r="G1792" s="406" t="s">
        <v>230</v>
      </c>
      <c r="H1792" s="406" t="s">
        <v>158</v>
      </c>
      <c r="I1792" s="406" t="s">
        <v>246</v>
      </c>
      <c r="J1792" s="406" t="s">
        <v>307</v>
      </c>
      <c r="K1792" s="406"/>
      <c r="L1792" s="406"/>
      <c r="M1792" s="406"/>
      <c r="N1792" s="406"/>
      <c r="O1792" s="406">
        <v>0</v>
      </c>
      <c r="P1792" s="406">
        <v>0</v>
      </c>
      <c r="Q1792" s="463">
        <v>9</v>
      </c>
      <c r="R1792" s="464" t="s">
        <v>158</v>
      </c>
      <c r="S1792" s="464" t="s">
        <v>139</v>
      </c>
      <c r="T1792" s="464">
        <v>0</v>
      </c>
      <c r="U1792" s="464">
        <v>0</v>
      </c>
      <c r="V1792" s="464" t="s">
        <v>159</v>
      </c>
    </row>
    <row r="1793" spans="1:22" x14ac:dyDescent="0.2">
      <c r="A1793" s="406" t="s">
        <v>258</v>
      </c>
      <c r="B1793" s="406" t="s">
        <v>259</v>
      </c>
      <c r="C1793" s="406" t="s">
        <v>123</v>
      </c>
      <c r="D1793" s="406" t="s">
        <v>304</v>
      </c>
      <c r="E1793" s="406" t="s">
        <v>407</v>
      </c>
      <c r="F1793" s="406">
        <v>9</v>
      </c>
      <c r="G1793" s="406" t="s">
        <v>230</v>
      </c>
      <c r="H1793" s="406" t="s">
        <v>158</v>
      </c>
      <c r="I1793" s="406" t="s">
        <v>246</v>
      </c>
      <c r="J1793" s="406" t="s">
        <v>314</v>
      </c>
      <c r="K1793" s="406"/>
      <c r="L1793" s="406"/>
      <c r="M1793" s="406"/>
      <c r="N1793" s="406"/>
      <c r="O1793" s="406">
        <v>0</v>
      </c>
      <c r="P1793" s="406">
        <v>0.3</v>
      </c>
      <c r="Q1793" s="463">
        <v>9</v>
      </c>
      <c r="R1793" s="464" t="s">
        <v>158</v>
      </c>
      <c r="S1793" s="464" t="s">
        <v>140</v>
      </c>
      <c r="T1793" s="464">
        <v>0</v>
      </c>
      <c r="U1793" s="464">
        <v>0.3</v>
      </c>
      <c r="V1793" s="464" t="s">
        <v>159</v>
      </c>
    </row>
    <row r="1794" spans="1:22" x14ac:dyDescent="0.2">
      <c r="A1794" s="406" t="s">
        <v>258</v>
      </c>
      <c r="B1794" s="406" t="s">
        <v>259</v>
      </c>
      <c r="C1794" s="406" t="s">
        <v>123</v>
      </c>
      <c r="D1794" s="406" t="s">
        <v>304</v>
      </c>
      <c r="E1794" s="406" t="s">
        <v>407</v>
      </c>
      <c r="F1794" s="406">
        <v>9</v>
      </c>
      <c r="G1794" s="406" t="s">
        <v>230</v>
      </c>
      <c r="H1794" s="406" t="s">
        <v>158</v>
      </c>
      <c r="I1794" s="406" t="s">
        <v>246</v>
      </c>
      <c r="J1794" s="406" t="s">
        <v>307</v>
      </c>
      <c r="K1794" s="406"/>
      <c r="L1794" s="406"/>
      <c r="M1794" s="406"/>
      <c r="N1794" s="406"/>
      <c r="O1794" s="406">
        <v>0</v>
      </c>
      <c r="P1794" s="406">
        <v>0</v>
      </c>
      <c r="Q1794" s="463">
        <v>9</v>
      </c>
      <c r="R1794" s="464" t="s">
        <v>158</v>
      </c>
      <c r="S1794" s="464" t="s">
        <v>141</v>
      </c>
      <c r="T1794" s="464">
        <v>0</v>
      </c>
      <c r="U1794" s="464">
        <v>0</v>
      </c>
      <c r="V1794" s="464" t="s">
        <v>159</v>
      </c>
    </row>
    <row r="1795" spans="1:22" x14ac:dyDescent="0.2">
      <c r="A1795" s="406" t="s">
        <v>258</v>
      </c>
      <c r="B1795" s="406" t="s">
        <v>259</v>
      </c>
      <c r="C1795" s="406" t="s">
        <v>123</v>
      </c>
      <c r="D1795" s="406" t="s">
        <v>73</v>
      </c>
      <c r="E1795" s="406" t="s">
        <v>407</v>
      </c>
      <c r="F1795" s="406">
        <v>10</v>
      </c>
      <c r="G1795" s="406" t="s">
        <v>230</v>
      </c>
      <c r="H1795" s="406" t="s">
        <v>160</v>
      </c>
      <c r="I1795" s="406" t="s">
        <v>246</v>
      </c>
      <c r="J1795" s="406" t="s">
        <v>314</v>
      </c>
      <c r="K1795" s="406"/>
      <c r="L1795" s="406"/>
      <c r="M1795" s="406"/>
      <c r="N1795" s="406"/>
      <c r="O1795" s="406">
        <v>0</v>
      </c>
      <c r="P1795" s="406">
        <v>0.6</v>
      </c>
      <c r="Q1795" s="463">
        <v>10</v>
      </c>
      <c r="R1795" s="464" t="s">
        <v>160</v>
      </c>
      <c r="S1795" s="464" t="s">
        <v>132</v>
      </c>
      <c r="T1795" s="464">
        <v>0</v>
      </c>
      <c r="U1795" s="464">
        <v>0.6</v>
      </c>
      <c r="V1795" s="464" t="s">
        <v>161</v>
      </c>
    </row>
    <row r="1796" spans="1:22" x14ac:dyDescent="0.2">
      <c r="A1796" s="406" t="s">
        <v>258</v>
      </c>
      <c r="B1796" s="406" t="s">
        <v>259</v>
      </c>
      <c r="C1796" s="406" t="s">
        <v>123</v>
      </c>
      <c r="D1796" s="406" t="s">
        <v>73</v>
      </c>
      <c r="E1796" s="406" t="s">
        <v>407</v>
      </c>
      <c r="F1796" s="406">
        <v>10</v>
      </c>
      <c r="G1796" s="406" t="s">
        <v>230</v>
      </c>
      <c r="H1796" s="406" t="s">
        <v>160</v>
      </c>
      <c r="I1796" s="406" t="s">
        <v>246</v>
      </c>
      <c r="J1796" s="406" t="s">
        <v>307</v>
      </c>
      <c r="K1796" s="406"/>
      <c r="L1796" s="406"/>
      <c r="M1796" s="406"/>
      <c r="N1796" s="406"/>
      <c r="O1796" s="406">
        <v>0</v>
      </c>
      <c r="P1796" s="406">
        <v>0</v>
      </c>
      <c r="Q1796" s="463">
        <v>10</v>
      </c>
      <c r="R1796" s="464" t="s">
        <v>160</v>
      </c>
      <c r="S1796" s="464" t="s">
        <v>133</v>
      </c>
      <c r="T1796" s="464">
        <v>0</v>
      </c>
      <c r="U1796" s="464">
        <v>0</v>
      </c>
      <c r="V1796" s="464" t="s">
        <v>161</v>
      </c>
    </row>
    <row r="1797" spans="1:22" x14ac:dyDescent="0.2">
      <c r="A1797" s="406" t="s">
        <v>258</v>
      </c>
      <c r="B1797" s="406" t="s">
        <v>259</v>
      </c>
      <c r="C1797" s="406" t="s">
        <v>123</v>
      </c>
      <c r="D1797" s="406" t="s">
        <v>301</v>
      </c>
      <c r="E1797" s="406" t="s">
        <v>407</v>
      </c>
      <c r="F1797" s="406">
        <v>10</v>
      </c>
      <c r="G1797" s="406" t="s">
        <v>230</v>
      </c>
      <c r="H1797" s="406" t="s">
        <v>160</v>
      </c>
      <c r="I1797" s="406" t="s">
        <v>246</v>
      </c>
      <c r="J1797" s="406" t="s">
        <v>314</v>
      </c>
      <c r="K1797" s="406"/>
      <c r="L1797" s="406"/>
      <c r="M1797" s="406"/>
      <c r="N1797" s="406"/>
      <c r="O1797" s="406">
        <v>0</v>
      </c>
      <c r="P1797" s="406">
        <v>0.3</v>
      </c>
      <c r="Q1797" s="463">
        <v>10</v>
      </c>
      <c r="R1797" s="464" t="s">
        <v>160</v>
      </c>
      <c r="S1797" s="464" t="s">
        <v>134</v>
      </c>
      <c r="T1797" s="464">
        <v>0</v>
      </c>
      <c r="U1797" s="464">
        <v>0.3</v>
      </c>
      <c r="V1797" s="464" t="s">
        <v>161</v>
      </c>
    </row>
    <row r="1798" spans="1:22" x14ac:dyDescent="0.2">
      <c r="A1798" s="406" t="s">
        <v>258</v>
      </c>
      <c r="B1798" s="406" t="s">
        <v>259</v>
      </c>
      <c r="C1798" s="406" t="s">
        <v>123</v>
      </c>
      <c r="D1798" s="406" t="s">
        <v>301</v>
      </c>
      <c r="E1798" s="406" t="s">
        <v>407</v>
      </c>
      <c r="F1798" s="406">
        <v>10</v>
      </c>
      <c r="G1798" s="406" t="s">
        <v>230</v>
      </c>
      <c r="H1798" s="406" t="s">
        <v>160</v>
      </c>
      <c r="I1798" s="406" t="s">
        <v>246</v>
      </c>
      <c r="J1798" s="406" t="s">
        <v>307</v>
      </c>
      <c r="K1798" s="406"/>
      <c r="L1798" s="406"/>
      <c r="M1798" s="406"/>
      <c r="N1798" s="406"/>
      <c r="O1798" s="406">
        <v>0</v>
      </c>
      <c r="P1798" s="406">
        <v>0</v>
      </c>
      <c r="Q1798" s="463">
        <v>10</v>
      </c>
      <c r="R1798" s="464" t="s">
        <v>160</v>
      </c>
      <c r="S1798" s="464" t="s">
        <v>135</v>
      </c>
      <c r="T1798" s="464">
        <v>0</v>
      </c>
      <c r="U1798" s="464">
        <v>0</v>
      </c>
      <c r="V1798" s="464" t="s">
        <v>161</v>
      </c>
    </row>
    <row r="1799" spans="1:22" x14ac:dyDescent="0.2">
      <c r="A1799" s="406" t="s">
        <v>258</v>
      </c>
      <c r="B1799" s="406" t="s">
        <v>259</v>
      </c>
      <c r="C1799" s="406" t="s">
        <v>123</v>
      </c>
      <c r="D1799" s="406" t="s">
        <v>302</v>
      </c>
      <c r="E1799" s="406" t="s">
        <v>407</v>
      </c>
      <c r="F1799" s="406">
        <v>10</v>
      </c>
      <c r="G1799" s="406" t="s">
        <v>230</v>
      </c>
      <c r="H1799" s="406" t="s">
        <v>160</v>
      </c>
      <c r="I1799" s="406" t="s">
        <v>246</v>
      </c>
      <c r="J1799" s="406" t="s">
        <v>314</v>
      </c>
      <c r="K1799" s="406"/>
      <c r="L1799" s="406"/>
      <c r="M1799" s="406"/>
      <c r="N1799" s="406"/>
      <c r="O1799" s="406">
        <v>0</v>
      </c>
      <c r="P1799" s="406">
        <v>0.3</v>
      </c>
      <c r="Q1799" s="463">
        <v>10</v>
      </c>
      <c r="R1799" s="464" t="s">
        <v>160</v>
      </c>
      <c r="S1799" s="464" t="s">
        <v>136</v>
      </c>
      <c r="T1799" s="464">
        <v>0</v>
      </c>
      <c r="U1799" s="464">
        <v>0.3</v>
      </c>
      <c r="V1799" s="464" t="s">
        <v>161</v>
      </c>
    </row>
    <row r="1800" spans="1:22" x14ac:dyDescent="0.2">
      <c r="A1800" s="406" t="s">
        <v>258</v>
      </c>
      <c r="B1800" s="406" t="s">
        <v>259</v>
      </c>
      <c r="C1800" s="406" t="s">
        <v>123</v>
      </c>
      <c r="D1800" s="406" t="s">
        <v>302</v>
      </c>
      <c r="E1800" s="406" t="s">
        <v>407</v>
      </c>
      <c r="F1800" s="406">
        <v>10</v>
      </c>
      <c r="G1800" s="406" t="s">
        <v>230</v>
      </c>
      <c r="H1800" s="406" t="s">
        <v>160</v>
      </c>
      <c r="I1800" s="406" t="s">
        <v>246</v>
      </c>
      <c r="J1800" s="406" t="s">
        <v>307</v>
      </c>
      <c r="K1800" s="406"/>
      <c r="L1800" s="406"/>
      <c r="M1800" s="406"/>
      <c r="N1800" s="406"/>
      <c r="O1800" s="406">
        <v>0</v>
      </c>
      <c r="P1800" s="406">
        <v>0</v>
      </c>
      <c r="Q1800" s="463">
        <v>10</v>
      </c>
      <c r="R1800" s="464" t="s">
        <v>160</v>
      </c>
      <c r="S1800" s="464" t="s">
        <v>137</v>
      </c>
      <c r="T1800" s="464">
        <v>0</v>
      </c>
      <c r="U1800" s="464">
        <v>0</v>
      </c>
      <c r="V1800" s="464" t="s">
        <v>161</v>
      </c>
    </row>
    <row r="1801" spans="1:22" x14ac:dyDescent="0.2">
      <c r="A1801" s="406" t="s">
        <v>258</v>
      </c>
      <c r="B1801" s="406" t="s">
        <v>259</v>
      </c>
      <c r="C1801" s="406" t="s">
        <v>123</v>
      </c>
      <c r="D1801" s="406" t="s">
        <v>303</v>
      </c>
      <c r="E1801" s="406" t="s">
        <v>407</v>
      </c>
      <c r="F1801" s="406">
        <v>10</v>
      </c>
      <c r="G1801" s="406" t="s">
        <v>230</v>
      </c>
      <c r="H1801" s="406" t="s">
        <v>160</v>
      </c>
      <c r="I1801" s="406" t="s">
        <v>246</v>
      </c>
      <c r="J1801" s="406" t="s">
        <v>314</v>
      </c>
      <c r="K1801" s="406"/>
      <c r="L1801" s="406"/>
      <c r="M1801" s="406"/>
      <c r="N1801" s="406"/>
      <c r="O1801" s="406">
        <v>0</v>
      </c>
      <c r="P1801" s="406">
        <v>0.3</v>
      </c>
      <c r="Q1801" s="463">
        <v>10</v>
      </c>
      <c r="R1801" s="464" t="s">
        <v>160</v>
      </c>
      <c r="S1801" s="464" t="s">
        <v>138</v>
      </c>
      <c r="T1801" s="464">
        <v>0</v>
      </c>
      <c r="U1801" s="464">
        <v>0.3</v>
      </c>
      <c r="V1801" s="464" t="s">
        <v>161</v>
      </c>
    </row>
    <row r="1802" spans="1:22" x14ac:dyDescent="0.2">
      <c r="A1802" s="406" t="s">
        <v>258</v>
      </c>
      <c r="B1802" s="406" t="s">
        <v>259</v>
      </c>
      <c r="C1802" s="406" t="s">
        <v>123</v>
      </c>
      <c r="D1802" s="406" t="s">
        <v>303</v>
      </c>
      <c r="E1802" s="406" t="s">
        <v>407</v>
      </c>
      <c r="F1802" s="406">
        <v>10</v>
      </c>
      <c r="G1802" s="406" t="s">
        <v>230</v>
      </c>
      <c r="H1802" s="406" t="s">
        <v>160</v>
      </c>
      <c r="I1802" s="406" t="s">
        <v>246</v>
      </c>
      <c r="J1802" s="406" t="s">
        <v>307</v>
      </c>
      <c r="K1802" s="406"/>
      <c r="L1802" s="406"/>
      <c r="M1802" s="406"/>
      <c r="N1802" s="406"/>
      <c r="O1802" s="406">
        <v>0</v>
      </c>
      <c r="P1802" s="406">
        <v>0</v>
      </c>
      <c r="Q1802" s="463">
        <v>10</v>
      </c>
      <c r="R1802" s="464" t="s">
        <v>160</v>
      </c>
      <c r="S1802" s="464" t="s">
        <v>139</v>
      </c>
      <c r="T1802" s="464">
        <v>0</v>
      </c>
      <c r="U1802" s="464">
        <v>0</v>
      </c>
      <c r="V1802" s="464" t="s">
        <v>161</v>
      </c>
    </row>
    <row r="1803" spans="1:22" x14ac:dyDescent="0.2">
      <c r="A1803" s="406" t="s">
        <v>258</v>
      </c>
      <c r="B1803" s="406" t="s">
        <v>259</v>
      </c>
      <c r="C1803" s="406" t="s">
        <v>123</v>
      </c>
      <c r="D1803" s="406" t="s">
        <v>304</v>
      </c>
      <c r="E1803" s="406" t="s">
        <v>407</v>
      </c>
      <c r="F1803" s="406">
        <v>10</v>
      </c>
      <c r="G1803" s="406" t="s">
        <v>230</v>
      </c>
      <c r="H1803" s="406" t="s">
        <v>160</v>
      </c>
      <c r="I1803" s="406" t="s">
        <v>246</v>
      </c>
      <c r="J1803" s="406" t="s">
        <v>314</v>
      </c>
      <c r="K1803" s="406"/>
      <c r="L1803" s="406"/>
      <c r="M1803" s="406"/>
      <c r="N1803" s="406"/>
      <c r="O1803" s="406">
        <v>0</v>
      </c>
      <c r="P1803" s="406">
        <v>0.3</v>
      </c>
      <c r="Q1803" s="463">
        <v>10</v>
      </c>
      <c r="R1803" s="464" t="s">
        <v>160</v>
      </c>
      <c r="S1803" s="464" t="s">
        <v>140</v>
      </c>
      <c r="T1803" s="464">
        <v>0</v>
      </c>
      <c r="U1803" s="464">
        <v>0.3</v>
      </c>
      <c r="V1803" s="464" t="s">
        <v>161</v>
      </c>
    </row>
    <row r="1804" spans="1:22" x14ac:dyDescent="0.2">
      <c r="A1804" s="406" t="s">
        <v>258</v>
      </c>
      <c r="B1804" s="406" t="s">
        <v>259</v>
      </c>
      <c r="C1804" s="406" t="s">
        <v>123</v>
      </c>
      <c r="D1804" s="406" t="s">
        <v>304</v>
      </c>
      <c r="E1804" s="406" t="s">
        <v>407</v>
      </c>
      <c r="F1804" s="406">
        <v>10</v>
      </c>
      <c r="G1804" s="406" t="s">
        <v>230</v>
      </c>
      <c r="H1804" s="406" t="s">
        <v>160</v>
      </c>
      <c r="I1804" s="406" t="s">
        <v>246</v>
      </c>
      <c r="J1804" s="406" t="s">
        <v>307</v>
      </c>
      <c r="K1804" s="406"/>
      <c r="L1804" s="406"/>
      <c r="M1804" s="406"/>
      <c r="N1804" s="406"/>
      <c r="O1804" s="406">
        <v>0</v>
      </c>
      <c r="P1804" s="406">
        <v>0</v>
      </c>
      <c r="Q1804" s="463">
        <v>10</v>
      </c>
      <c r="R1804" s="464" t="s">
        <v>160</v>
      </c>
      <c r="S1804" s="464" t="s">
        <v>141</v>
      </c>
      <c r="T1804" s="464">
        <v>0</v>
      </c>
      <c r="U1804" s="464">
        <v>0</v>
      </c>
      <c r="V1804" s="464" t="s">
        <v>161</v>
      </c>
    </row>
    <row r="1805" spans="1:22" x14ac:dyDescent="0.2">
      <c r="A1805" s="406" t="s">
        <v>258</v>
      </c>
      <c r="B1805" s="406" t="s">
        <v>259</v>
      </c>
      <c r="C1805" s="406" t="s">
        <v>123</v>
      </c>
      <c r="D1805" s="406" t="s">
        <v>73</v>
      </c>
      <c r="E1805" s="406" t="s">
        <v>407</v>
      </c>
      <c r="F1805" s="406">
        <v>11</v>
      </c>
      <c r="G1805" s="406" t="s">
        <v>230</v>
      </c>
      <c r="H1805" s="406" t="s">
        <v>162</v>
      </c>
      <c r="I1805" s="406" t="s">
        <v>246</v>
      </c>
      <c r="J1805" s="406" t="s">
        <v>314</v>
      </c>
      <c r="K1805" s="406"/>
      <c r="L1805" s="406"/>
      <c r="M1805" s="406"/>
      <c r="N1805" s="406"/>
      <c r="O1805" s="406">
        <v>0</v>
      </c>
      <c r="P1805" s="406">
        <v>1.5</v>
      </c>
      <c r="Q1805" s="463">
        <v>11</v>
      </c>
      <c r="R1805" s="464" t="s">
        <v>162</v>
      </c>
      <c r="S1805" s="464" t="s">
        <v>132</v>
      </c>
      <c r="T1805" s="464">
        <v>0</v>
      </c>
      <c r="U1805" s="464">
        <v>1.5</v>
      </c>
      <c r="V1805" s="464" t="s">
        <v>163</v>
      </c>
    </row>
    <row r="1806" spans="1:22" x14ac:dyDescent="0.2">
      <c r="A1806" s="406" t="s">
        <v>258</v>
      </c>
      <c r="B1806" s="406" t="s">
        <v>259</v>
      </c>
      <c r="C1806" s="406" t="s">
        <v>123</v>
      </c>
      <c r="D1806" s="406" t="s">
        <v>73</v>
      </c>
      <c r="E1806" s="406" t="s">
        <v>407</v>
      </c>
      <c r="F1806" s="406">
        <v>11</v>
      </c>
      <c r="G1806" s="406" t="s">
        <v>230</v>
      </c>
      <c r="H1806" s="406" t="s">
        <v>162</v>
      </c>
      <c r="I1806" s="406" t="s">
        <v>246</v>
      </c>
      <c r="J1806" s="406" t="s">
        <v>307</v>
      </c>
      <c r="K1806" s="406"/>
      <c r="L1806" s="406"/>
      <c r="M1806" s="406"/>
      <c r="N1806" s="406"/>
      <c r="O1806" s="406">
        <v>0</v>
      </c>
      <c r="P1806" s="406">
        <v>0</v>
      </c>
      <c r="Q1806" s="463">
        <v>11</v>
      </c>
      <c r="R1806" s="464" t="s">
        <v>162</v>
      </c>
      <c r="S1806" s="464" t="s">
        <v>133</v>
      </c>
      <c r="T1806" s="464">
        <v>0</v>
      </c>
      <c r="U1806" s="464">
        <v>0</v>
      </c>
      <c r="V1806" s="464" t="s">
        <v>163</v>
      </c>
    </row>
    <row r="1807" spans="1:22" x14ac:dyDescent="0.2">
      <c r="A1807" s="406" t="s">
        <v>258</v>
      </c>
      <c r="B1807" s="406" t="s">
        <v>259</v>
      </c>
      <c r="C1807" s="406" t="s">
        <v>123</v>
      </c>
      <c r="D1807" s="406" t="s">
        <v>301</v>
      </c>
      <c r="E1807" s="406" t="s">
        <v>407</v>
      </c>
      <c r="F1807" s="406">
        <v>11</v>
      </c>
      <c r="G1807" s="406" t="s">
        <v>230</v>
      </c>
      <c r="H1807" s="406" t="s">
        <v>162</v>
      </c>
      <c r="I1807" s="406" t="s">
        <v>246</v>
      </c>
      <c r="J1807" s="406" t="s">
        <v>314</v>
      </c>
      <c r="K1807" s="406"/>
      <c r="L1807" s="406"/>
      <c r="M1807" s="406"/>
      <c r="N1807" s="406"/>
      <c r="O1807" s="406">
        <v>0</v>
      </c>
      <c r="P1807" s="406">
        <v>1</v>
      </c>
      <c r="Q1807" s="463">
        <v>11</v>
      </c>
      <c r="R1807" s="464" t="s">
        <v>162</v>
      </c>
      <c r="S1807" s="464" t="s">
        <v>134</v>
      </c>
      <c r="T1807" s="464">
        <v>0</v>
      </c>
      <c r="U1807" s="464">
        <v>1</v>
      </c>
      <c r="V1807" s="464" t="s">
        <v>163</v>
      </c>
    </row>
    <row r="1808" spans="1:22" x14ac:dyDescent="0.2">
      <c r="A1808" s="406" t="s">
        <v>258</v>
      </c>
      <c r="B1808" s="406" t="s">
        <v>259</v>
      </c>
      <c r="C1808" s="406" t="s">
        <v>123</v>
      </c>
      <c r="D1808" s="406" t="s">
        <v>301</v>
      </c>
      <c r="E1808" s="406" t="s">
        <v>407</v>
      </c>
      <c r="F1808" s="406">
        <v>11</v>
      </c>
      <c r="G1808" s="406" t="s">
        <v>230</v>
      </c>
      <c r="H1808" s="406" t="s">
        <v>162</v>
      </c>
      <c r="I1808" s="406" t="s">
        <v>246</v>
      </c>
      <c r="J1808" s="406" t="s">
        <v>307</v>
      </c>
      <c r="K1808" s="406"/>
      <c r="L1808" s="406"/>
      <c r="M1808" s="406"/>
      <c r="N1808" s="406"/>
      <c r="O1808" s="406">
        <v>0</v>
      </c>
      <c r="P1808" s="406">
        <v>0</v>
      </c>
      <c r="Q1808" s="463">
        <v>11</v>
      </c>
      <c r="R1808" s="464" t="s">
        <v>162</v>
      </c>
      <c r="S1808" s="464" t="s">
        <v>135</v>
      </c>
      <c r="T1808" s="464">
        <v>0</v>
      </c>
      <c r="U1808" s="464">
        <v>0</v>
      </c>
      <c r="V1808" s="464" t="s">
        <v>163</v>
      </c>
    </row>
    <row r="1809" spans="1:22" x14ac:dyDescent="0.2">
      <c r="A1809" s="406" t="s">
        <v>258</v>
      </c>
      <c r="B1809" s="406" t="s">
        <v>259</v>
      </c>
      <c r="C1809" s="406" t="s">
        <v>123</v>
      </c>
      <c r="D1809" s="406" t="s">
        <v>302</v>
      </c>
      <c r="E1809" s="406" t="s">
        <v>407</v>
      </c>
      <c r="F1809" s="406">
        <v>11</v>
      </c>
      <c r="G1809" s="406" t="s">
        <v>230</v>
      </c>
      <c r="H1809" s="406" t="s">
        <v>162</v>
      </c>
      <c r="I1809" s="406" t="s">
        <v>246</v>
      </c>
      <c r="J1809" s="406" t="s">
        <v>314</v>
      </c>
      <c r="K1809" s="406"/>
      <c r="L1809" s="406"/>
      <c r="M1809" s="406"/>
      <c r="N1809" s="406"/>
      <c r="O1809" s="406">
        <v>0</v>
      </c>
      <c r="P1809" s="406">
        <v>0.3</v>
      </c>
      <c r="Q1809" s="463">
        <v>11</v>
      </c>
      <c r="R1809" s="464" t="s">
        <v>162</v>
      </c>
      <c r="S1809" s="464" t="s">
        <v>136</v>
      </c>
      <c r="T1809" s="464">
        <v>0</v>
      </c>
      <c r="U1809" s="464">
        <v>0.3</v>
      </c>
      <c r="V1809" s="464" t="s">
        <v>163</v>
      </c>
    </row>
    <row r="1810" spans="1:22" x14ac:dyDescent="0.2">
      <c r="A1810" s="406" t="s">
        <v>258</v>
      </c>
      <c r="B1810" s="406" t="s">
        <v>259</v>
      </c>
      <c r="C1810" s="406" t="s">
        <v>123</v>
      </c>
      <c r="D1810" s="406" t="s">
        <v>302</v>
      </c>
      <c r="E1810" s="406" t="s">
        <v>407</v>
      </c>
      <c r="F1810" s="406">
        <v>11</v>
      </c>
      <c r="G1810" s="406" t="s">
        <v>230</v>
      </c>
      <c r="H1810" s="406" t="s">
        <v>162</v>
      </c>
      <c r="I1810" s="406" t="s">
        <v>246</v>
      </c>
      <c r="J1810" s="406" t="s">
        <v>307</v>
      </c>
      <c r="K1810" s="406"/>
      <c r="L1810" s="406"/>
      <c r="M1810" s="406"/>
      <c r="N1810" s="406"/>
      <c r="O1810" s="406">
        <v>0</v>
      </c>
      <c r="P1810" s="406">
        <v>0</v>
      </c>
      <c r="Q1810" s="463">
        <v>11</v>
      </c>
      <c r="R1810" s="464" t="s">
        <v>162</v>
      </c>
      <c r="S1810" s="464" t="s">
        <v>137</v>
      </c>
      <c r="T1810" s="464">
        <v>0</v>
      </c>
      <c r="U1810" s="464">
        <v>0</v>
      </c>
      <c r="V1810" s="464" t="s">
        <v>163</v>
      </c>
    </row>
    <row r="1811" spans="1:22" x14ac:dyDescent="0.2">
      <c r="A1811" s="406" t="s">
        <v>258</v>
      </c>
      <c r="B1811" s="406" t="s">
        <v>259</v>
      </c>
      <c r="C1811" s="406" t="s">
        <v>123</v>
      </c>
      <c r="D1811" s="406" t="s">
        <v>303</v>
      </c>
      <c r="E1811" s="406" t="s">
        <v>407</v>
      </c>
      <c r="F1811" s="406">
        <v>11</v>
      </c>
      <c r="G1811" s="406" t="s">
        <v>230</v>
      </c>
      <c r="H1811" s="406" t="s">
        <v>162</v>
      </c>
      <c r="I1811" s="406" t="s">
        <v>246</v>
      </c>
      <c r="J1811" s="406" t="s">
        <v>314</v>
      </c>
      <c r="K1811" s="406"/>
      <c r="L1811" s="406"/>
      <c r="M1811" s="406"/>
      <c r="N1811" s="406"/>
      <c r="O1811" s="406">
        <v>0</v>
      </c>
      <c r="P1811" s="406">
        <v>0.3</v>
      </c>
      <c r="Q1811" s="463">
        <v>11</v>
      </c>
      <c r="R1811" s="464" t="s">
        <v>162</v>
      </c>
      <c r="S1811" s="464" t="s">
        <v>138</v>
      </c>
      <c r="T1811" s="464">
        <v>0</v>
      </c>
      <c r="U1811" s="464">
        <v>0.3</v>
      </c>
      <c r="V1811" s="464" t="s">
        <v>163</v>
      </c>
    </row>
    <row r="1812" spans="1:22" x14ac:dyDescent="0.2">
      <c r="A1812" s="406" t="s">
        <v>258</v>
      </c>
      <c r="B1812" s="406" t="s">
        <v>259</v>
      </c>
      <c r="C1812" s="406" t="s">
        <v>123</v>
      </c>
      <c r="D1812" s="406" t="s">
        <v>303</v>
      </c>
      <c r="E1812" s="406" t="s">
        <v>407</v>
      </c>
      <c r="F1812" s="406">
        <v>11</v>
      </c>
      <c r="G1812" s="406" t="s">
        <v>230</v>
      </c>
      <c r="H1812" s="406" t="s">
        <v>162</v>
      </c>
      <c r="I1812" s="406" t="s">
        <v>246</v>
      </c>
      <c r="J1812" s="406" t="s">
        <v>307</v>
      </c>
      <c r="K1812" s="406"/>
      <c r="L1812" s="406"/>
      <c r="M1812" s="406"/>
      <c r="N1812" s="406"/>
      <c r="O1812" s="406">
        <v>0</v>
      </c>
      <c r="P1812" s="406">
        <v>0</v>
      </c>
      <c r="Q1812" s="463">
        <v>11</v>
      </c>
      <c r="R1812" s="464" t="s">
        <v>162</v>
      </c>
      <c r="S1812" s="464" t="s">
        <v>139</v>
      </c>
      <c r="T1812" s="464">
        <v>0</v>
      </c>
      <c r="U1812" s="464">
        <v>0</v>
      </c>
      <c r="V1812" s="464" t="s">
        <v>163</v>
      </c>
    </row>
    <row r="1813" spans="1:22" x14ac:dyDescent="0.2">
      <c r="A1813" s="406" t="s">
        <v>258</v>
      </c>
      <c r="B1813" s="406" t="s">
        <v>259</v>
      </c>
      <c r="C1813" s="406" t="s">
        <v>123</v>
      </c>
      <c r="D1813" s="406" t="s">
        <v>304</v>
      </c>
      <c r="E1813" s="406" t="s">
        <v>407</v>
      </c>
      <c r="F1813" s="406">
        <v>11</v>
      </c>
      <c r="G1813" s="406" t="s">
        <v>230</v>
      </c>
      <c r="H1813" s="406" t="s">
        <v>162</v>
      </c>
      <c r="I1813" s="406" t="s">
        <v>246</v>
      </c>
      <c r="J1813" s="406" t="s">
        <v>314</v>
      </c>
      <c r="K1813" s="406"/>
      <c r="L1813" s="406"/>
      <c r="M1813" s="406"/>
      <c r="N1813" s="406"/>
      <c r="O1813" s="406">
        <v>0</v>
      </c>
      <c r="P1813" s="406">
        <v>0.3</v>
      </c>
      <c r="Q1813" s="463">
        <v>11</v>
      </c>
      <c r="R1813" s="464" t="s">
        <v>162</v>
      </c>
      <c r="S1813" s="464" t="s">
        <v>140</v>
      </c>
      <c r="T1813" s="464">
        <v>0</v>
      </c>
      <c r="U1813" s="464">
        <v>0.3</v>
      </c>
      <c r="V1813" s="464" t="s">
        <v>163</v>
      </c>
    </row>
    <row r="1814" spans="1:22" x14ac:dyDescent="0.2">
      <c r="A1814" s="406" t="s">
        <v>258</v>
      </c>
      <c r="B1814" s="406" t="s">
        <v>259</v>
      </c>
      <c r="C1814" s="406" t="s">
        <v>123</v>
      </c>
      <c r="D1814" s="406" t="s">
        <v>304</v>
      </c>
      <c r="E1814" s="406" t="s">
        <v>407</v>
      </c>
      <c r="F1814" s="406">
        <v>11</v>
      </c>
      <c r="G1814" s="406" t="s">
        <v>230</v>
      </c>
      <c r="H1814" s="406" t="s">
        <v>162</v>
      </c>
      <c r="I1814" s="406" t="s">
        <v>246</v>
      </c>
      <c r="J1814" s="406" t="s">
        <v>307</v>
      </c>
      <c r="K1814" s="406"/>
      <c r="L1814" s="406"/>
      <c r="M1814" s="406"/>
      <c r="N1814" s="406"/>
      <c r="O1814" s="406">
        <v>0</v>
      </c>
      <c r="P1814" s="406">
        <v>0</v>
      </c>
      <c r="Q1814" s="463">
        <v>11</v>
      </c>
      <c r="R1814" s="464" t="s">
        <v>162</v>
      </c>
      <c r="S1814" s="464" t="s">
        <v>141</v>
      </c>
      <c r="T1814" s="464">
        <v>0</v>
      </c>
      <c r="U1814" s="464">
        <v>0</v>
      </c>
      <c r="V1814" s="464" t="s">
        <v>163</v>
      </c>
    </row>
    <row r="1815" spans="1:22" x14ac:dyDescent="0.2">
      <c r="A1815" s="406" t="s">
        <v>258</v>
      </c>
      <c r="B1815" s="406" t="s">
        <v>259</v>
      </c>
      <c r="C1815" s="406" t="s">
        <v>123</v>
      </c>
      <c r="D1815" s="406" t="s">
        <v>73</v>
      </c>
      <c r="E1815" s="406" t="s">
        <v>407</v>
      </c>
      <c r="F1815" s="406">
        <v>12</v>
      </c>
      <c r="G1815" s="406" t="s">
        <v>230</v>
      </c>
      <c r="H1815" s="406" t="s">
        <v>164</v>
      </c>
      <c r="I1815" s="406" t="s">
        <v>246</v>
      </c>
      <c r="J1815" s="406" t="s">
        <v>314</v>
      </c>
      <c r="K1815" s="406"/>
      <c r="L1815" s="406"/>
      <c r="M1815" s="406"/>
      <c r="N1815" s="406"/>
      <c r="O1815" s="406">
        <v>0</v>
      </c>
      <c r="P1815" s="406">
        <v>1.5</v>
      </c>
      <c r="Q1815" s="463">
        <v>12</v>
      </c>
      <c r="R1815" s="464" t="s">
        <v>164</v>
      </c>
      <c r="S1815" s="464" t="s">
        <v>132</v>
      </c>
      <c r="T1815" s="464">
        <v>0</v>
      </c>
      <c r="U1815" s="464">
        <v>1.5</v>
      </c>
      <c r="V1815" s="464" t="s">
        <v>165</v>
      </c>
    </row>
    <row r="1816" spans="1:22" x14ac:dyDescent="0.2">
      <c r="A1816" s="406" t="s">
        <v>258</v>
      </c>
      <c r="B1816" s="406" t="s">
        <v>259</v>
      </c>
      <c r="C1816" s="406" t="s">
        <v>123</v>
      </c>
      <c r="D1816" s="406" t="s">
        <v>73</v>
      </c>
      <c r="E1816" s="406" t="s">
        <v>407</v>
      </c>
      <c r="F1816" s="406">
        <v>12</v>
      </c>
      <c r="G1816" s="406" t="s">
        <v>230</v>
      </c>
      <c r="H1816" s="406" t="s">
        <v>164</v>
      </c>
      <c r="I1816" s="406" t="s">
        <v>246</v>
      </c>
      <c r="J1816" s="406" t="s">
        <v>307</v>
      </c>
      <c r="K1816" s="406"/>
      <c r="L1816" s="406"/>
      <c r="M1816" s="406"/>
      <c r="N1816" s="406"/>
      <c r="O1816" s="406">
        <v>0</v>
      </c>
      <c r="P1816" s="406">
        <v>0</v>
      </c>
      <c r="Q1816" s="463">
        <v>12</v>
      </c>
      <c r="R1816" s="464" t="s">
        <v>164</v>
      </c>
      <c r="S1816" s="464" t="s">
        <v>133</v>
      </c>
      <c r="T1816" s="464">
        <v>0</v>
      </c>
      <c r="U1816" s="464">
        <v>0</v>
      </c>
      <c r="V1816" s="464" t="s">
        <v>165</v>
      </c>
    </row>
    <row r="1817" spans="1:22" x14ac:dyDescent="0.2">
      <c r="A1817" s="406" t="s">
        <v>258</v>
      </c>
      <c r="B1817" s="406" t="s">
        <v>259</v>
      </c>
      <c r="C1817" s="406" t="s">
        <v>123</v>
      </c>
      <c r="D1817" s="406" t="s">
        <v>301</v>
      </c>
      <c r="E1817" s="406" t="s">
        <v>407</v>
      </c>
      <c r="F1817" s="406">
        <v>12</v>
      </c>
      <c r="G1817" s="406" t="s">
        <v>230</v>
      </c>
      <c r="H1817" s="406" t="s">
        <v>164</v>
      </c>
      <c r="I1817" s="406" t="s">
        <v>246</v>
      </c>
      <c r="J1817" s="406" t="s">
        <v>314</v>
      </c>
      <c r="K1817" s="406"/>
      <c r="L1817" s="406"/>
      <c r="M1817" s="406"/>
      <c r="N1817" s="406"/>
      <c r="O1817" s="406">
        <v>0</v>
      </c>
      <c r="P1817" s="406">
        <v>0.7</v>
      </c>
      <c r="Q1817" s="463">
        <v>12</v>
      </c>
      <c r="R1817" s="464" t="s">
        <v>164</v>
      </c>
      <c r="S1817" s="464" t="s">
        <v>134</v>
      </c>
      <c r="T1817" s="464">
        <v>0</v>
      </c>
      <c r="U1817" s="464">
        <v>0.7</v>
      </c>
      <c r="V1817" s="464" t="s">
        <v>165</v>
      </c>
    </row>
    <row r="1818" spans="1:22" x14ac:dyDescent="0.2">
      <c r="A1818" s="406" t="s">
        <v>258</v>
      </c>
      <c r="B1818" s="406" t="s">
        <v>259</v>
      </c>
      <c r="C1818" s="406" t="s">
        <v>123</v>
      </c>
      <c r="D1818" s="406" t="s">
        <v>301</v>
      </c>
      <c r="E1818" s="406" t="s">
        <v>407</v>
      </c>
      <c r="F1818" s="406">
        <v>12</v>
      </c>
      <c r="G1818" s="406" t="s">
        <v>230</v>
      </c>
      <c r="H1818" s="406" t="s">
        <v>164</v>
      </c>
      <c r="I1818" s="406" t="s">
        <v>246</v>
      </c>
      <c r="J1818" s="406" t="s">
        <v>307</v>
      </c>
      <c r="K1818" s="406"/>
      <c r="L1818" s="406"/>
      <c r="M1818" s="406"/>
      <c r="N1818" s="406"/>
      <c r="O1818" s="406">
        <v>0</v>
      </c>
      <c r="P1818" s="406">
        <v>0</v>
      </c>
      <c r="Q1818" s="463">
        <v>12</v>
      </c>
      <c r="R1818" s="464" t="s">
        <v>164</v>
      </c>
      <c r="S1818" s="464" t="s">
        <v>135</v>
      </c>
      <c r="T1818" s="464">
        <v>0</v>
      </c>
      <c r="U1818" s="464">
        <v>0</v>
      </c>
      <c r="V1818" s="464" t="s">
        <v>165</v>
      </c>
    </row>
    <row r="1819" spans="1:22" x14ac:dyDescent="0.2">
      <c r="A1819" s="406" t="s">
        <v>258</v>
      </c>
      <c r="B1819" s="406" t="s">
        <v>259</v>
      </c>
      <c r="C1819" s="406" t="s">
        <v>123</v>
      </c>
      <c r="D1819" s="406" t="s">
        <v>302</v>
      </c>
      <c r="E1819" s="406" t="s">
        <v>407</v>
      </c>
      <c r="F1819" s="406">
        <v>12</v>
      </c>
      <c r="G1819" s="406" t="s">
        <v>230</v>
      </c>
      <c r="H1819" s="406" t="s">
        <v>164</v>
      </c>
      <c r="I1819" s="406" t="s">
        <v>246</v>
      </c>
      <c r="J1819" s="406" t="s">
        <v>314</v>
      </c>
      <c r="K1819" s="406"/>
      <c r="L1819" s="406"/>
      <c r="M1819" s="406"/>
      <c r="N1819" s="406"/>
      <c r="O1819" s="406">
        <v>0</v>
      </c>
      <c r="P1819" s="406">
        <v>0</v>
      </c>
      <c r="Q1819" s="463">
        <v>12</v>
      </c>
      <c r="R1819" s="464" t="s">
        <v>164</v>
      </c>
      <c r="S1819" s="464" t="s">
        <v>136</v>
      </c>
      <c r="T1819" s="464">
        <v>0</v>
      </c>
      <c r="U1819" s="464">
        <v>0</v>
      </c>
      <c r="V1819" s="464" t="s">
        <v>165</v>
      </c>
    </row>
    <row r="1820" spans="1:22" x14ac:dyDescent="0.2">
      <c r="A1820" s="406" t="s">
        <v>258</v>
      </c>
      <c r="B1820" s="406" t="s">
        <v>259</v>
      </c>
      <c r="C1820" s="406" t="s">
        <v>123</v>
      </c>
      <c r="D1820" s="406" t="s">
        <v>302</v>
      </c>
      <c r="E1820" s="406" t="s">
        <v>407</v>
      </c>
      <c r="F1820" s="406">
        <v>12</v>
      </c>
      <c r="G1820" s="406" t="s">
        <v>230</v>
      </c>
      <c r="H1820" s="406" t="s">
        <v>164</v>
      </c>
      <c r="I1820" s="406" t="s">
        <v>246</v>
      </c>
      <c r="J1820" s="406" t="s">
        <v>307</v>
      </c>
      <c r="K1820" s="406"/>
      <c r="L1820" s="406"/>
      <c r="M1820" s="406"/>
      <c r="N1820" s="406"/>
      <c r="O1820" s="406">
        <v>0</v>
      </c>
      <c r="P1820" s="406">
        <v>0</v>
      </c>
      <c r="Q1820" s="463">
        <v>12</v>
      </c>
      <c r="R1820" s="464" t="s">
        <v>164</v>
      </c>
      <c r="S1820" s="464" t="s">
        <v>137</v>
      </c>
      <c r="T1820" s="464">
        <v>0</v>
      </c>
      <c r="U1820" s="464">
        <v>0</v>
      </c>
      <c r="V1820" s="464" t="s">
        <v>165</v>
      </c>
    </row>
    <row r="1821" spans="1:22" x14ac:dyDescent="0.2">
      <c r="A1821" s="406" t="s">
        <v>258</v>
      </c>
      <c r="B1821" s="406" t="s">
        <v>259</v>
      </c>
      <c r="C1821" s="406" t="s">
        <v>123</v>
      </c>
      <c r="D1821" s="406" t="s">
        <v>303</v>
      </c>
      <c r="E1821" s="406" t="s">
        <v>407</v>
      </c>
      <c r="F1821" s="406">
        <v>12</v>
      </c>
      <c r="G1821" s="406" t="s">
        <v>230</v>
      </c>
      <c r="H1821" s="406" t="s">
        <v>164</v>
      </c>
      <c r="I1821" s="406" t="s">
        <v>246</v>
      </c>
      <c r="J1821" s="406" t="s">
        <v>314</v>
      </c>
      <c r="K1821" s="406"/>
      <c r="L1821" s="406"/>
      <c r="M1821" s="406"/>
      <c r="N1821" s="406"/>
      <c r="O1821" s="406">
        <v>0</v>
      </c>
      <c r="P1821" s="406">
        <v>0</v>
      </c>
      <c r="Q1821" s="463">
        <v>12</v>
      </c>
      <c r="R1821" s="464" t="s">
        <v>164</v>
      </c>
      <c r="S1821" s="464" t="s">
        <v>138</v>
      </c>
      <c r="T1821" s="464">
        <v>0</v>
      </c>
      <c r="U1821" s="464">
        <v>0</v>
      </c>
      <c r="V1821" s="464" t="s">
        <v>165</v>
      </c>
    </row>
    <row r="1822" spans="1:22" x14ac:dyDescent="0.2">
      <c r="A1822" s="406" t="s">
        <v>258</v>
      </c>
      <c r="B1822" s="406" t="s">
        <v>259</v>
      </c>
      <c r="C1822" s="406" t="s">
        <v>123</v>
      </c>
      <c r="D1822" s="406" t="s">
        <v>303</v>
      </c>
      <c r="E1822" s="406" t="s">
        <v>407</v>
      </c>
      <c r="F1822" s="406">
        <v>12</v>
      </c>
      <c r="G1822" s="406" t="s">
        <v>230</v>
      </c>
      <c r="H1822" s="406" t="s">
        <v>164</v>
      </c>
      <c r="I1822" s="406" t="s">
        <v>246</v>
      </c>
      <c r="J1822" s="406" t="s">
        <v>307</v>
      </c>
      <c r="K1822" s="406"/>
      <c r="L1822" s="406"/>
      <c r="M1822" s="406"/>
      <c r="N1822" s="406"/>
      <c r="O1822" s="406">
        <v>0</v>
      </c>
      <c r="P1822" s="406">
        <v>0</v>
      </c>
      <c r="Q1822" s="463">
        <v>12</v>
      </c>
      <c r="R1822" s="464" t="s">
        <v>164</v>
      </c>
      <c r="S1822" s="464" t="s">
        <v>139</v>
      </c>
      <c r="T1822" s="464">
        <v>0</v>
      </c>
      <c r="U1822" s="464">
        <v>0</v>
      </c>
      <c r="V1822" s="464" t="s">
        <v>165</v>
      </c>
    </row>
    <row r="1823" spans="1:22" x14ac:dyDescent="0.2">
      <c r="A1823" s="406" t="s">
        <v>258</v>
      </c>
      <c r="B1823" s="406" t="s">
        <v>259</v>
      </c>
      <c r="C1823" s="406" t="s">
        <v>123</v>
      </c>
      <c r="D1823" s="406" t="s">
        <v>304</v>
      </c>
      <c r="E1823" s="406" t="s">
        <v>407</v>
      </c>
      <c r="F1823" s="406">
        <v>12</v>
      </c>
      <c r="G1823" s="406" t="s">
        <v>230</v>
      </c>
      <c r="H1823" s="406" t="s">
        <v>164</v>
      </c>
      <c r="I1823" s="406" t="s">
        <v>246</v>
      </c>
      <c r="J1823" s="406" t="s">
        <v>314</v>
      </c>
      <c r="K1823" s="406"/>
      <c r="L1823" s="406"/>
      <c r="M1823" s="406"/>
      <c r="N1823" s="406"/>
      <c r="O1823" s="406">
        <v>0</v>
      </c>
      <c r="P1823" s="406">
        <v>0</v>
      </c>
      <c r="Q1823" s="463">
        <v>12</v>
      </c>
      <c r="R1823" s="464" t="s">
        <v>164</v>
      </c>
      <c r="S1823" s="464" t="s">
        <v>140</v>
      </c>
      <c r="T1823" s="464">
        <v>0</v>
      </c>
      <c r="U1823" s="464">
        <v>0</v>
      </c>
      <c r="V1823" s="464" t="s">
        <v>165</v>
      </c>
    </row>
    <row r="1824" spans="1:22" x14ac:dyDescent="0.2">
      <c r="A1824" s="406" t="s">
        <v>258</v>
      </c>
      <c r="B1824" s="406" t="s">
        <v>259</v>
      </c>
      <c r="C1824" s="406" t="s">
        <v>123</v>
      </c>
      <c r="D1824" s="406" t="s">
        <v>304</v>
      </c>
      <c r="E1824" s="406" t="s">
        <v>407</v>
      </c>
      <c r="F1824" s="406">
        <v>12</v>
      </c>
      <c r="G1824" s="406" t="s">
        <v>230</v>
      </c>
      <c r="H1824" s="406" t="s">
        <v>164</v>
      </c>
      <c r="I1824" s="406" t="s">
        <v>246</v>
      </c>
      <c r="J1824" s="406" t="s">
        <v>307</v>
      </c>
      <c r="K1824" s="406"/>
      <c r="L1824" s="406"/>
      <c r="M1824" s="406"/>
      <c r="N1824" s="406"/>
      <c r="O1824" s="406">
        <v>0</v>
      </c>
      <c r="P1824" s="406">
        <v>0</v>
      </c>
      <c r="Q1824" s="463">
        <v>12</v>
      </c>
      <c r="R1824" s="464" t="s">
        <v>164</v>
      </c>
      <c r="S1824" s="464" t="s">
        <v>141</v>
      </c>
      <c r="T1824" s="464">
        <v>0</v>
      </c>
      <c r="U1824" s="464">
        <v>0</v>
      </c>
      <c r="V1824" s="464" t="s">
        <v>165</v>
      </c>
    </row>
    <row r="1825" spans="1:22" x14ac:dyDescent="0.2">
      <c r="A1825" s="406" t="s">
        <v>258</v>
      </c>
      <c r="B1825" s="406" t="s">
        <v>259</v>
      </c>
      <c r="C1825" s="406" t="s">
        <v>123</v>
      </c>
      <c r="D1825" s="406" t="s">
        <v>73</v>
      </c>
      <c r="E1825" s="406" t="s">
        <v>407</v>
      </c>
      <c r="F1825" s="406">
        <v>13</v>
      </c>
      <c r="G1825" s="406" t="s">
        <v>230</v>
      </c>
      <c r="H1825" s="406" t="s">
        <v>166</v>
      </c>
      <c r="I1825" s="406" t="s">
        <v>246</v>
      </c>
      <c r="J1825" s="406" t="s">
        <v>314</v>
      </c>
      <c r="K1825" s="406"/>
      <c r="L1825" s="406"/>
      <c r="M1825" s="406"/>
      <c r="N1825" s="406"/>
      <c r="O1825" s="406">
        <v>0</v>
      </c>
      <c r="P1825" s="406">
        <v>0.45</v>
      </c>
      <c r="Q1825" s="463">
        <v>13</v>
      </c>
      <c r="R1825" s="464" t="s">
        <v>166</v>
      </c>
      <c r="S1825" s="464" t="s">
        <v>132</v>
      </c>
      <c r="T1825" s="464">
        <v>0</v>
      </c>
      <c r="U1825" s="464">
        <v>0.45</v>
      </c>
      <c r="V1825" s="464" t="s">
        <v>167</v>
      </c>
    </row>
    <row r="1826" spans="1:22" x14ac:dyDescent="0.2">
      <c r="A1826" s="406" t="s">
        <v>258</v>
      </c>
      <c r="B1826" s="406" t="s">
        <v>259</v>
      </c>
      <c r="C1826" s="406" t="s">
        <v>123</v>
      </c>
      <c r="D1826" s="406" t="s">
        <v>73</v>
      </c>
      <c r="E1826" s="406" t="s">
        <v>407</v>
      </c>
      <c r="F1826" s="406">
        <v>13</v>
      </c>
      <c r="G1826" s="406" t="s">
        <v>230</v>
      </c>
      <c r="H1826" s="406" t="s">
        <v>166</v>
      </c>
      <c r="I1826" s="406" t="s">
        <v>246</v>
      </c>
      <c r="J1826" s="406" t="s">
        <v>307</v>
      </c>
      <c r="K1826" s="406"/>
      <c r="L1826" s="406"/>
      <c r="M1826" s="406"/>
      <c r="N1826" s="406"/>
      <c r="O1826" s="406">
        <v>0</v>
      </c>
      <c r="P1826" s="406">
        <v>0</v>
      </c>
      <c r="Q1826" s="463">
        <v>13</v>
      </c>
      <c r="R1826" s="464" t="s">
        <v>166</v>
      </c>
      <c r="S1826" s="464" t="s">
        <v>133</v>
      </c>
      <c r="T1826" s="464">
        <v>0</v>
      </c>
      <c r="U1826" s="464">
        <v>0</v>
      </c>
      <c r="V1826" s="464" t="s">
        <v>167</v>
      </c>
    </row>
    <row r="1827" spans="1:22" x14ac:dyDescent="0.2">
      <c r="A1827" s="406" t="s">
        <v>258</v>
      </c>
      <c r="B1827" s="406" t="s">
        <v>259</v>
      </c>
      <c r="C1827" s="406" t="s">
        <v>123</v>
      </c>
      <c r="D1827" s="406" t="s">
        <v>301</v>
      </c>
      <c r="E1827" s="406" t="s">
        <v>407</v>
      </c>
      <c r="F1827" s="406">
        <v>13</v>
      </c>
      <c r="G1827" s="406" t="s">
        <v>230</v>
      </c>
      <c r="H1827" s="406" t="s">
        <v>166</v>
      </c>
      <c r="I1827" s="406" t="s">
        <v>246</v>
      </c>
      <c r="J1827" s="406" t="s">
        <v>314</v>
      </c>
      <c r="K1827" s="406"/>
      <c r="L1827" s="406"/>
      <c r="M1827" s="406"/>
      <c r="N1827" s="406"/>
      <c r="O1827" s="406">
        <v>0</v>
      </c>
      <c r="P1827" s="406">
        <v>0</v>
      </c>
      <c r="Q1827" s="463">
        <v>13</v>
      </c>
      <c r="R1827" s="464" t="s">
        <v>166</v>
      </c>
      <c r="S1827" s="464" t="s">
        <v>134</v>
      </c>
      <c r="T1827" s="464">
        <v>0</v>
      </c>
      <c r="U1827" s="464">
        <v>0</v>
      </c>
      <c r="V1827" s="464" t="s">
        <v>167</v>
      </c>
    </row>
    <row r="1828" spans="1:22" x14ac:dyDescent="0.2">
      <c r="A1828" s="406" t="s">
        <v>258</v>
      </c>
      <c r="B1828" s="406" t="s">
        <v>259</v>
      </c>
      <c r="C1828" s="406" t="s">
        <v>123</v>
      </c>
      <c r="D1828" s="406" t="s">
        <v>301</v>
      </c>
      <c r="E1828" s="406" t="s">
        <v>407</v>
      </c>
      <c r="F1828" s="406">
        <v>13</v>
      </c>
      <c r="G1828" s="406" t="s">
        <v>230</v>
      </c>
      <c r="H1828" s="406" t="s">
        <v>166</v>
      </c>
      <c r="I1828" s="406" t="s">
        <v>246</v>
      </c>
      <c r="J1828" s="406" t="s">
        <v>307</v>
      </c>
      <c r="K1828" s="406"/>
      <c r="L1828" s="406"/>
      <c r="M1828" s="406"/>
      <c r="N1828" s="406"/>
      <c r="O1828" s="406">
        <v>0</v>
      </c>
      <c r="P1828" s="406">
        <v>0</v>
      </c>
      <c r="Q1828" s="463">
        <v>13</v>
      </c>
      <c r="R1828" s="464" t="s">
        <v>166</v>
      </c>
      <c r="S1828" s="464" t="s">
        <v>135</v>
      </c>
      <c r="T1828" s="464">
        <v>0</v>
      </c>
      <c r="U1828" s="464">
        <v>0</v>
      </c>
      <c r="V1828" s="464" t="s">
        <v>167</v>
      </c>
    </row>
    <row r="1829" spans="1:22" x14ac:dyDescent="0.2">
      <c r="A1829" s="406" t="s">
        <v>258</v>
      </c>
      <c r="B1829" s="406" t="s">
        <v>259</v>
      </c>
      <c r="C1829" s="406" t="s">
        <v>123</v>
      </c>
      <c r="D1829" s="406" t="s">
        <v>302</v>
      </c>
      <c r="E1829" s="406" t="s">
        <v>407</v>
      </c>
      <c r="F1829" s="406">
        <v>13</v>
      </c>
      <c r="G1829" s="406" t="s">
        <v>230</v>
      </c>
      <c r="H1829" s="406" t="s">
        <v>166</v>
      </c>
      <c r="I1829" s="406" t="s">
        <v>246</v>
      </c>
      <c r="J1829" s="406" t="s">
        <v>314</v>
      </c>
      <c r="K1829" s="406"/>
      <c r="L1829" s="406"/>
      <c r="M1829" s="406"/>
      <c r="N1829" s="406"/>
      <c r="O1829" s="406">
        <v>0</v>
      </c>
      <c r="P1829" s="406">
        <v>0</v>
      </c>
      <c r="Q1829" s="463">
        <v>13</v>
      </c>
      <c r="R1829" s="464" t="s">
        <v>166</v>
      </c>
      <c r="S1829" s="464" t="s">
        <v>136</v>
      </c>
      <c r="T1829" s="464">
        <v>0</v>
      </c>
      <c r="U1829" s="464">
        <v>0</v>
      </c>
      <c r="V1829" s="464" t="s">
        <v>167</v>
      </c>
    </row>
    <row r="1830" spans="1:22" x14ac:dyDescent="0.2">
      <c r="A1830" s="406" t="s">
        <v>258</v>
      </c>
      <c r="B1830" s="406" t="s">
        <v>259</v>
      </c>
      <c r="C1830" s="406" t="s">
        <v>123</v>
      </c>
      <c r="D1830" s="406" t="s">
        <v>302</v>
      </c>
      <c r="E1830" s="406" t="s">
        <v>407</v>
      </c>
      <c r="F1830" s="406">
        <v>13</v>
      </c>
      <c r="G1830" s="406" t="s">
        <v>230</v>
      </c>
      <c r="H1830" s="406" t="s">
        <v>166</v>
      </c>
      <c r="I1830" s="406" t="s">
        <v>246</v>
      </c>
      <c r="J1830" s="406" t="s">
        <v>307</v>
      </c>
      <c r="K1830" s="406"/>
      <c r="L1830" s="406"/>
      <c r="M1830" s="406"/>
      <c r="N1830" s="406"/>
      <c r="O1830" s="406">
        <v>0</v>
      </c>
      <c r="P1830" s="406">
        <v>0</v>
      </c>
      <c r="Q1830" s="463">
        <v>13</v>
      </c>
      <c r="R1830" s="464" t="s">
        <v>166</v>
      </c>
      <c r="S1830" s="464" t="s">
        <v>137</v>
      </c>
      <c r="T1830" s="464">
        <v>0</v>
      </c>
      <c r="U1830" s="464">
        <v>0</v>
      </c>
      <c r="V1830" s="464" t="s">
        <v>167</v>
      </c>
    </row>
    <row r="1831" spans="1:22" x14ac:dyDescent="0.2">
      <c r="A1831" s="406" t="s">
        <v>258</v>
      </c>
      <c r="B1831" s="406" t="s">
        <v>259</v>
      </c>
      <c r="C1831" s="406" t="s">
        <v>123</v>
      </c>
      <c r="D1831" s="406" t="s">
        <v>303</v>
      </c>
      <c r="E1831" s="406" t="s">
        <v>407</v>
      </c>
      <c r="F1831" s="406">
        <v>13</v>
      </c>
      <c r="G1831" s="406" t="s">
        <v>230</v>
      </c>
      <c r="H1831" s="406" t="s">
        <v>166</v>
      </c>
      <c r="I1831" s="406" t="s">
        <v>246</v>
      </c>
      <c r="J1831" s="406" t="s">
        <v>314</v>
      </c>
      <c r="K1831" s="406"/>
      <c r="L1831" s="406"/>
      <c r="M1831" s="406"/>
      <c r="N1831" s="406"/>
      <c r="O1831" s="406">
        <v>0</v>
      </c>
      <c r="P1831" s="406">
        <v>0</v>
      </c>
      <c r="Q1831" s="463">
        <v>13</v>
      </c>
      <c r="R1831" s="464" t="s">
        <v>166</v>
      </c>
      <c r="S1831" s="464" t="s">
        <v>138</v>
      </c>
      <c r="T1831" s="464">
        <v>0</v>
      </c>
      <c r="U1831" s="464">
        <v>0</v>
      </c>
      <c r="V1831" s="464" t="s">
        <v>167</v>
      </c>
    </row>
    <row r="1832" spans="1:22" x14ac:dyDescent="0.2">
      <c r="A1832" s="406" t="s">
        <v>258</v>
      </c>
      <c r="B1832" s="406" t="s">
        <v>259</v>
      </c>
      <c r="C1832" s="406" t="s">
        <v>123</v>
      </c>
      <c r="D1832" s="406" t="s">
        <v>303</v>
      </c>
      <c r="E1832" s="406" t="s">
        <v>407</v>
      </c>
      <c r="F1832" s="406">
        <v>13</v>
      </c>
      <c r="G1832" s="406" t="s">
        <v>230</v>
      </c>
      <c r="H1832" s="406" t="s">
        <v>166</v>
      </c>
      <c r="I1832" s="406" t="s">
        <v>246</v>
      </c>
      <c r="J1832" s="406" t="s">
        <v>307</v>
      </c>
      <c r="K1832" s="406"/>
      <c r="L1832" s="406"/>
      <c r="M1832" s="406"/>
      <c r="N1832" s="406"/>
      <c r="O1832" s="406">
        <v>0</v>
      </c>
      <c r="P1832" s="406">
        <v>0</v>
      </c>
      <c r="Q1832" s="463">
        <v>13</v>
      </c>
      <c r="R1832" s="464" t="s">
        <v>166</v>
      </c>
      <c r="S1832" s="464" t="s">
        <v>139</v>
      </c>
      <c r="T1832" s="464">
        <v>0</v>
      </c>
      <c r="U1832" s="464">
        <v>0</v>
      </c>
      <c r="V1832" s="464" t="s">
        <v>167</v>
      </c>
    </row>
    <row r="1833" spans="1:22" x14ac:dyDescent="0.2">
      <c r="A1833" s="406" t="s">
        <v>258</v>
      </c>
      <c r="B1833" s="406" t="s">
        <v>259</v>
      </c>
      <c r="C1833" s="406" t="s">
        <v>123</v>
      </c>
      <c r="D1833" s="406" t="s">
        <v>304</v>
      </c>
      <c r="E1833" s="406" t="s">
        <v>407</v>
      </c>
      <c r="F1833" s="406">
        <v>13</v>
      </c>
      <c r="G1833" s="406" t="s">
        <v>230</v>
      </c>
      <c r="H1833" s="406" t="s">
        <v>166</v>
      </c>
      <c r="I1833" s="406" t="s">
        <v>246</v>
      </c>
      <c r="J1833" s="406" t="s">
        <v>314</v>
      </c>
      <c r="K1833" s="406"/>
      <c r="L1833" s="406"/>
      <c r="M1833" s="406"/>
      <c r="N1833" s="406"/>
      <c r="O1833" s="406">
        <v>0</v>
      </c>
      <c r="P1833" s="406">
        <v>0</v>
      </c>
      <c r="Q1833" s="463">
        <v>13</v>
      </c>
      <c r="R1833" s="464" t="s">
        <v>166</v>
      </c>
      <c r="S1833" s="464" t="s">
        <v>140</v>
      </c>
      <c r="T1833" s="464">
        <v>0</v>
      </c>
      <c r="U1833" s="464">
        <v>0</v>
      </c>
      <c r="V1833" s="464" t="s">
        <v>167</v>
      </c>
    </row>
    <row r="1834" spans="1:22" x14ac:dyDescent="0.2">
      <c r="A1834" s="406" t="s">
        <v>258</v>
      </c>
      <c r="B1834" s="406" t="s">
        <v>259</v>
      </c>
      <c r="C1834" s="406" t="s">
        <v>123</v>
      </c>
      <c r="D1834" s="406" t="s">
        <v>304</v>
      </c>
      <c r="E1834" s="406" t="s">
        <v>407</v>
      </c>
      <c r="F1834" s="406">
        <v>13</v>
      </c>
      <c r="G1834" s="406" t="s">
        <v>230</v>
      </c>
      <c r="H1834" s="406" t="s">
        <v>166</v>
      </c>
      <c r="I1834" s="406" t="s">
        <v>246</v>
      </c>
      <c r="J1834" s="406" t="s">
        <v>307</v>
      </c>
      <c r="K1834" s="406"/>
      <c r="L1834" s="406"/>
      <c r="M1834" s="406"/>
      <c r="N1834" s="406"/>
      <c r="O1834" s="406">
        <v>0</v>
      </c>
      <c r="P1834" s="406">
        <v>0</v>
      </c>
      <c r="Q1834" s="463">
        <v>13</v>
      </c>
      <c r="R1834" s="464" t="s">
        <v>166</v>
      </c>
      <c r="S1834" s="464" t="s">
        <v>141</v>
      </c>
      <c r="T1834" s="464">
        <v>0</v>
      </c>
      <c r="U1834" s="464">
        <v>0</v>
      </c>
      <c r="V1834" s="464" t="s">
        <v>167</v>
      </c>
    </row>
    <row r="1835" spans="1:22" x14ac:dyDescent="0.2">
      <c r="A1835" s="406" t="s">
        <v>258</v>
      </c>
      <c r="B1835" s="406" t="s">
        <v>259</v>
      </c>
      <c r="C1835" s="406" t="s">
        <v>123</v>
      </c>
      <c r="D1835" s="406" t="s">
        <v>73</v>
      </c>
      <c r="E1835" s="406" t="s">
        <v>407</v>
      </c>
      <c r="F1835" s="406">
        <v>14</v>
      </c>
      <c r="G1835" s="406" t="s">
        <v>230</v>
      </c>
      <c r="H1835" s="406" t="s">
        <v>168</v>
      </c>
      <c r="I1835" s="406" t="s">
        <v>246</v>
      </c>
      <c r="J1835" s="406" t="s">
        <v>314</v>
      </c>
      <c r="K1835" s="406"/>
      <c r="L1835" s="406"/>
      <c r="M1835" s="406"/>
      <c r="N1835" s="406"/>
      <c r="O1835" s="406">
        <v>0</v>
      </c>
      <c r="P1835" s="406">
        <v>0.7</v>
      </c>
      <c r="Q1835" s="463">
        <v>14</v>
      </c>
      <c r="R1835" s="464" t="s">
        <v>168</v>
      </c>
      <c r="S1835" s="464" t="s">
        <v>132</v>
      </c>
      <c r="T1835" s="464">
        <v>0</v>
      </c>
      <c r="U1835" s="464">
        <v>0.7</v>
      </c>
      <c r="V1835" s="464" t="s">
        <v>169</v>
      </c>
    </row>
    <row r="1836" spans="1:22" x14ac:dyDescent="0.2">
      <c r="A1836" s="406" t="s">
        <v>258</v>
      </c>
      <c r="B1836" s="406" t="s">
        <v>259</v>
      </c>
      <c r="C1836" s="406" t="s">
        <v>123</v>
      </c>
      <c r="D1836" s="406" t="s">
        <v>73</v>
      </c>
      <c r="E1836" s="406" t="s">
        <v>407</v>
      </c>
      <c r="F1836" s="406">
        <v>14</v>
      </c>
      <c r="G1836" s="406" t="s">
        <v>230</v>
      </c>
      <c r="H1836" s="406" t="s">
        <v>168</v>
      </c>
      <c r="I1836" s="406" t="s">
        <v>246</v>
      </c>
      <c r="J1836" s="406" t="s">
        <v>307</v>
      </c>
      <c r="K1836" s="406"/>
      <c r="L1836" s="406"/>
      <c r="M1836" s="406"/>
      <c r="N1836" s="406"/>
      <c r="O1836" s="406">
        <v>0</v>
      </c>
      <c r="P1836" s="406">
        <v>0</v>
      </c>
      <c r="Q1836" s="463">
        <v>14</v>
      </c>
      <c r="R1836" s="464" t="s">
        <v>168</v>
      </c>
      <c r="S1836" s="464" t="s">
        <v>133</v>
      </c>
      <c r="T1836" s="464">
        <v>0</v>
      </c>
      <c r="U1836" s="464">
        <v>0</v>
      </c>
      <c r="V1836" s="464" t="s">
        <v>169</v>
      </c>
    </row>
    <row r="1837" spans="1:22" x14ac:dyDescent="0.2">
      <c r="A1837" s="406" t="s">
        <v>258</v>
      </c>
      <c r="B1837" s="406" t="s">
        <v>259</v>
      </c>
      <c r="C1837" s="406" t="s">
        <v>123</v>
      </c>
      <c r="D1837" s="406" t="s">
        <v>301</v>
      </c>
      <c r="E1837" s="406" t="s">
        <v>407</v>
      </c>
      <c r="F1837" s="406">
        <v>14</v>
      </c>
      <c r="G1837" s="406" t="s">
        <v>230</v>
      </c>
      <c r="H1837" s="406" t="s">
        <v>168</v>
      </c>
      <c r="I1837" s="406" t="s">
        <v>246</v>
      </c>
      <c r="J1837" s="406" t="s">
        <v>314</v>
      </c>
      <c r="K1837" s="406"/>
      <c r="L1837" s="406"/>
      <c r="M1837" s="406"/>
      <c r="N1837" s="406"/>
      <c r="O1837" s="406">
        <v>0</v>
      </c>
      <c r="P1837" s="406">
        <v>0.2</v>
      </c>
      <c r="Q1837" s="463">
        <v>14</v>
      </c>
      <c r="R1837" s="464" t="s">
        <v>168</v>
      </c>
      <c r="S1837" s="464" t="s">
        <v>134</v>
      </c>
      <c r="T1837" s="464">
        <v>0</v>
      </c>
      <c r="U1837" s="464">
        <v>0.2</v>
      </c>
      <c r="V1837" s="464" t="s">
        <v>169</v>
      </c>
    </row>
    <row r="1838" spans="1:22" x14ac:dyDescent="0.2">
      <c r="A1838" s="406" t="s">
        <v>258</v>
      </c>
      <c r="B1838" s="406" t="s">
        <v>259</v>
      </c>
      <c r="C1838" s="406" t="s">
        <v>123</v>
      </c>
      <c r="D1838" s="406" t="s">
        <v>301</v>
      </c>
      <c r="E1838" s="406" t="s">
        <v>407</v>
      </c>
      <c r="F1838" s="406">
        <v>14</v>
      </c>
      <c r="G1838" s="406" t="s">
        <v>230</v>
      </c>
      <c r="H1838" s="406" t="s">
        <v>168</v>
      </c>
      <c r="I1838" s="406" t="s">
        <v>246</v>
      </c>
      <c r="J1838" s="406" t="s">
        <v>307</v>
      </c>
      <c r="K1838" s="406"/>
      <c r="L1838" s="406"/>
      <c r="M1838" s="406"/>
      <c r="N1838" s="406"/>
      <c r="O1838" s="406">
        <v>0</v>
      </c>
      <c r="P1838" s="406">
        <v>0</v>
      </c>
      <c r="Q1838" s="463">
        <v>14</v>
      </c>
      <c r="R1838" s="464" t="s">
        <v>168</v>
      </c>
      <c r="S1838" s="464" t="s">
        <v>135</v>
      </c>
      <c r="T1838" s="464">
        <v>0</v>
      </c>
      <c r="U1838" s="464">
        <v>0</v>
      </c>
      <c r="V1838" s="464" t="s">
        <v>169</v>
      </c>
    </row>
    <row r="1839" spans="1:22" x14ac:dyDescent="0.2">
      <c r="A1839" s="406" t="s">
        <v>258</v>
      </c>
      <c r="B1839" s="406" t="s">
        <v>259</v>
      </c>
      <c r="C1839" s="406" t="s">
        <v>123</v>
      </c>
      <c r="D1839" s="406" t="s">
        <v>302</v>
      </c>
      <c r="E1839" s="406" t="s">
        <v>407</v>
      </c>
      <c r="F1839" s="406">
        <v>14</v>
      </c>
      <c r="G1839" s="406" t="s">
        <v>230</v>
      </c>
      <c r="H1839" s="406" t="s">
        <v>168</v>
      </c>
      <c r="I1839" s="406" t="s">
        <v>246</v>
      </c>
      <c r="J1839" s="406" t="s">
        <v>314</v>
      </c>
      <c r="K1839" s="406"/>
      <c r="L1839" s="406"/>
      <c r="M1839" s="406"/>
      <c r="N1839" s="406"/>
      <c r="O1839" s="406">
        <v>0</v>
      </c>
      <c r="P1839" s="406">
        <v>0.2</v>
      </c>
      <c r="Q1839" s="463">
        <v>14</v>
      </c>
      <c r="R1839" s="464" t="s">
        <v>168</v>
      </c>
      <c r="S1839" s="464" t="s">
        <v>136</v>
      </c>
      <c r="T1839" s="464">
        <v>0</v>
      </c>
      <c r="U1839" s="464">
        <v>0.2</v>
      </c>
      <c r="V1839" s="464" t="s">
        <v>169</v>
      </c>
    </row>
    <row r="1840" spans="1:22" x14ac:dyDescent="0.2">
      <c r="A1840" s="406" t="s">
        <v>258</v>
      </c>
      <c r="B1840" s="406" t="s">
        <v>259</v>
      </c>
      <c r="C1840" s="406" t="s">
        <v>123</v>
      </c>
      <c r="D1840" s="406" t="s">
        <v>302</v>
      </c>
      <c r="E1840" s="406" t="s">
        <v>407</v>
      </c>
      <c r="F1840" s="406">
        <v>14</v>
      </c>
      <c r="G1840" s="406" t="s">
        <v>230</v>
      </c>
      <c r="H1840" s="406" t="s">
        <v>168</v>
      </c>
      <c r="I1840" s="406" t="s">
        <v>246</v>
      </c>
      <c r="J1840" s="406" t="s">
        <v>307</v>
      </c>
      <c r="K1840" s="406"/>
      <c r="L1840" s="406"/>
      <c r="M1840" s="406"/>
      <c r="N1840" s="406"/>
      <c r="O1840" s="406">
        <v>0</v>
      </c>
      <c r="P1840" s="406">
        <v>0</v>
      </c>
      <c r="Q1840" s="463">
        <v>14</v>
      </c>
      <c r="R1840" s="464" t="s">
        <v>168</v>
      </c>
      <c r="S1840" s="464" t="s">
        <v>137</v>
      </c>
      <c r="T1840" s="464">
        <v>0</v>
      </c>
      <c r="U1840" s="464">
        <v>0</v>
      </c>
      <c r="V1840" s="464" t="s">
        <v>169</v>
      </c>
    </row>
    <row r="1841" spans="1:22" x14ac:dyDescent="0.2">
      <c r="A1841" s="406" t="s">
        <v>258</v>
      </c>
      <c r="B1841" s="406" t="s">
        <v>259</v>
      </c>
      <c r="C1841" s="406" t="s">
        <v>123</v>
      </c>
      <c r="D1841" s="406" t="s">
        <v>303</v>
      </c>
      <c r="E1841" s="406" t="s">
        <v>407</v>
      </c>
      <c r="F1841" s="406">
        <v>14</v>
      </c>
      <c r="G1841" s="406" t="s">
        <v>230</v>
      </c>
      <c r="H1841" s="406" t="s">
        <v>168</v>
      </c>
      <c r="I1841" s="406" t="s">
        <v>246</v>
      </c>
      <c r="J1841" s="406" t="s">
        <v>314</v>
      </c>
      <c r="K1841" s="406"/>
      <c r="L1841" s="406"/>
      <c r="M1841" s="406"/>
      <c r="N1841" s="406"/>
      <c r="O1841" s="406">
        <v>0</v>
      </c>
      <c r="P1841" s="406">
        <v>0.2</v>
      </c>
      <c r="Q1841" s="463">
        <v>14</v>
      </c>
      <c r="R1841" s="464" t="s">
        <v>168</v>
      </c>
      <c r="S1841" s="464" t="s">
        <v>138</v>
      </c>
      <c r="T1841" s="464">
        <v>0</v>
      </c>
      <c r="U1841" s="464">
        <v>0.2</v>
      </c>
      <c r="V1841" s="464" t="s">
        <v>169</v>
      </c>
    </row>
    <row r="1842" spans="1:22" x14ac:dyDescent="0.2">
      <c r="A1842" s="406" t="s">
        <v>258</v>
      </c>
      <c r="B1842" s="406" t="s">
        <v>259</v>
      </c>
      <c r="C1842" s="406" t="s">
        <v>123</v>
      </c>
      <c r="D1842" s="406" t="s">
        <v>303</v>
      </c>
      <c r="E1842" s="406" t="s">
        <v>407</v>
      </c>
      <c r="F1842" s="406">
        <v>14</v>
      </c>
      <c r="G1842" s="406" t="s">
        <v>230</v>
      </c>
      <c r="H1842" s="406" t="s">
        <v>168</v>
      </c>
      <c r="I1842" s="406" t="s">
        <v>246</v>
      </c>
      <c r="J1842" s="406" t="s">
        <v>307</v>
      </c>
      <c r="K1842" s="406"/>
      <c r="L1842" s="406"/>
      <c r="M1842" s="406"/>
      <c r="N1842" s="406"/>
      <c r="O1842" s="406">
        <v>0</v>
      </c>
      <c r="P1842" s="406">
        <v>0</v>
      </c>
      <c r="Q1842" s="463">
        <v>14</v>
      </c>
      <c r="R1842" s="464" t="s">
        <v>168</v>
      </c>
      <c r="S1842" s="464" t="s">
        <v>139</v>
      </c>
      <c r="T1842" s="464">
        <v>0</v>
      </c>
      <c r="U1842" s="464">
        <v>0</v>
      </c>
      <c r="V1842" s="464" t="s">
        <v>169</v>
      </c>
    </row>
    <row r="1843" spans="1:22" x14ac:dyDescent="0.2">
      <c r="A1843" s="406" t="s">
        <v>258</v>
      </c>
      <c r="B1843" s="406" t="s">
        <v>259</v>
      </c>
      <c r="C1843" s="406" t="s">
        <v>123</v>
      </c>
      <c r="D1843" s="406" t="s">
        <v>304</v>
      </c>
      <c r="E1843" s="406" t="s">
        <v>407</v>
      </c>
      <c r="F1843" s="406">
        <v>14</v>
      </c>
      <c r="G1843" s="406" t="s">
        <v>230</v>
      </c>
      <c r="H1843" s="406" t="s">
        <v>168</v>
      </c>
      <c r="I1843" s="406" t="s">
        <v>246</v>
      </c>
      <c r="J1843" s="406" t="s">
        <v>314</v>
      </c>
      <c r="K1843" s="406"/>
      <c r="L1843" s="406"/>
      <c r="M1843" s="406"/>
      <c r="N1843" s="406"/>
      <c r="O1843" s="406">
        <v>0</v>
      </c>
      <c r="P1843" s="406">
        <v>0.2</v>
      </c>
      <c r="Q1843" s="463">
        <v>14</v>
      </c>
      <c r="R1843" s="464" t="s">
        <v>168</v>
      </c>
      <c r="S1843" s="464" t="s">
        <v>140</v>
      </c>
      <c r="T1843" s="464">
        <v>0</v>
      </c>
      <c r="U1843" s="464">
        <v>0.2</v>
      </c>
      <c r="V1843" s="464" t="s">
        <v>169</v>
      </c>
    </row>
    <row r="1844" spans="1:22" x14ac:dyDescent="0.2">
      <c r="A1844" s="406" t="s">
        <v>258</v>
      </c>
      <c r="B1844" s="406" t="s">
        <v>259</v>
      </c>
      <c r="C1844" s="406" t="s">
        <v>123</v>
      </c>
      <c r="D1844" s="406" t="s">
        <v>304</v>
      </c>
      <c r="E1844" s="406" t="s">
        <v>407</v>
      </c>
      <c r="F1844" s="406">
        <v>14</v>
      </c>
      <c r="G1844" s="406" t="s">
        <v>230</v>
      </c>
      <c r="H1844" s="406" t="s">
        <v>168</v>
      </c>
      <c r="I1844" s="406" t="s">
        <v>246</v>
      </c>
      <c r="J1844" s="406" t="s">
        <v>307</v>
      </c>
      <c r="K1844" s="406"/>
      <c r="L1844" s="406"/>
      <c r="M1844" s="406"/>
      <c r="N1844" s="406"/>
      <c r="O1844" s="406">
        <v>0</v>
      </c>
      <c r="P1844" s="406">
        <v>0</v>
      </c>
      <c r="Q1844" s="463">
        <v>14</v>
      </c>
      <c r="R1844" s="464" t="s">
        <v>168</v>
      </c>
      <c r="S1844" s="464" t="s">
        <v>141</v>
      </c>
      <c r="T1844" s="464">
        <v>0</v>
      </c>
      <c r="U1844" s="464">
        <v>0</v>
      </c>
      <c r="V1844" s="464" t="s">
        <v>169</v>
      </c>
    </row>
    <row r="1845" spans="1:22" x14ac:dyDescent="0.2">
      <c r="A1845" s="406" t="s">
        <v>258</v>
      </c>
      <c r="B1845" s="406" t="s">
        <v>259</v>
      </c>
      <c r="C1845" s="406" t="s">
        <v>123</v>
      </c>
      <c r="D1845" s="406" t="s">
        <v>73</v>
      </c>
      <c r="E1845" s="406" t="s">
        <v>407</v>
      </c>
      <c r="F1845" s="406">
        <v>15</v>
      </c>
      <c r="G1845" s="406" t="s">
        <v>230</v>
      </c>
      <c r="H1845" s="406" t="s">
        <v>170</v>
      </c>
      <c r="I1845" s="406" t="s">
        <v>246</v>
      </c>
      <c r="J1845" s="406" t="s">
        <v>314</v>
      </c>
      <c r="K1845" s="406"/>
      <c r="L1845" s="406"/>
      <c r="M1845" s="406"/>
      <c r="N1845" s="406"/>
      <c r="O1845" s="406">
        <v>0</v>
      </c>
      <c r="P1845" s="406">
        <v>1</v>
      </c>
      <c r="Q1845" s="463">
        <v>15</v>
      </c>
      <c r="R1845" s="464" t="s">
        <v>170</v>
      </c>
      <c r="S1845" s="464" t="s">
        <v>132</v>
      </c>
      <c r="T1845" s="464">
        <v>0</v>
      </c>
      <c r="U1845" s="464">
        <v>1</v>
      </c>
      <c r="V1845" s="464" t="s">
        <v>171</v>
      </c>
    </row>
    <row r="1846" spans="1:22" x14ac:dyDescent="0.2">
      <c r="A1846" s="406" t="s">
        <v>258</v>
      </c>
      <c r="B1846" s="406" t="s">
        <v>259</v>
      </c>
      <c r="C1846" s="406" t="s">
        <v>123</v>
      </c>
      <c r="D1846" s="406" t="s">
        <v>73</v>
      </c>
      <c r="E1846" s="406" t="s">
        <v>407</v>
      </c>
      <c r="F1846" s="406">
        <v>15</v>
      </c>
      <c r="G1846" s="406" t="s">
        <v>230</v>
      </c>
      <c r="H1846" s="406" t="s">
        <v>170</v>
      </c>
      <c r="I1846" s="406" t="s">
        <v>246</v>
      </c>
      <c r="J1846" s="406" t="s">
        <v>307</v>
      </c>
      <c r="K1846" s="406"/>
      <c r="L1846" s="406"/>
      <c r="M1846" s="406"/>
      <c r="N1846" s="406"/>
      <c r="O1846" s="406">
        <v>0</v>
      </c>
      <c r="P1846" s="406">
        <v>0</v>
      </c>
      <c r="Q1846" s="463">
        <v>15</v>
      </c>
      <c r="R1846" s="464" t="s">
        <v>170</v>
      </c>
      <c r="S1846" s="464" t="s">
        <v>133</v>
      </c>
      <c r="T1846" s="464">
        <v>0</v>
      </c>
      <c r="U1846" s="464">
        <v>0</v>
      </c>
      <c r="V1846" s="464" t="s">
        <v>171</v>
      </c>
    </row>
    <row r="1847" spans="1:22" x14ac:dyDescent="0.2">
      <c r="A1847" s="406" t="s">
        <v>258</v>
      </c>
      <c r="B1847" s="406" t="s">
        <v>259</v>
      </c>
      <c r="C1847" s="406" t="s">
        <v>123</v>
      </c>
      <c r="D1847" s="406" t="s">
        <v>301</v>
      </c>
      <c r="E1847" s="406" t="s">
        <v>407</v>
      </c>
      <c r="F1847" s="406">
        <v>15</v>
      </c>
      <c r="G1847" s="406" t="s">
        <v>230</v>
      </c>
      <c r="H1847" s="406" t="s">
        <v>170</v>
      </c>
      <c r="I1847" s="406" t="s">
        <v>246</v>
      </c>
      <c r="J1847" s="406" t="s">
        <v>314</v>
      </c>
      <c r="K1847" s="406"/>
      <c r="L1847" s="406"/>
      <c r="M1847" s="406"/>
      <c r="N1847" s="406"/>
      <c r="O1847" s="406">
        <v>0</v>
      </c>
      <c r="P1847" s="406">
        <v>1</v>
      </c>
      <c r="Q1847" s="463">
        <v>15</v>
      </c>
      <c r="R1847" s="464" t="s">
        <v>170</v>
      </c>
      <c r="S1847" s="464" t="s">
        <v>134</v>
      </c>
      <c r="T1847" s="464">
        <v>0</v>
      </c>
      <c r="U1847" s="464">
        <v>1</v>
      </c>
      <c r="V1847" s="464" t="s">
        <v>171</v>
      </c>
    </row>
    <row r="1848" spans="1:22" x14ac:dyDescent="0.2">
      <c r="A1848" s="406" t="s">
        <v>258</v>
      </c>
      <c r="B1848" s="406" t="s">
        <v>259</v>
      </c>
      <c r="C1848" s="406" t="s">
        <v>123</v>
      </c>
      <c r="D1848" s="406" t="s">
        <v>301</v>
      </c>
      <c r="E1848" s="406" t="s">
        <v>407</v>
      </c>
      <c r="F1848" s="406">
        <v>15</v>
      </c>
      <c r="G1848" s="406" t="s">
        <v>230</v>
      </c>
      <c r="H1848" s="406" t="s">
        <v>170</v>
      </c>
      <c r="I1848" s="406" t="s">
        <v>246</v>
      </c>
      <c r="J1848" s="406" t="s">
        <v>307</v>
      </c>
      <c r="K1848" s="406"/>
      <c r="L1848" s="406"/>
      <c r="M1848" s="406"/>
      <c r="N1848" s="406"/>
      <c r="O1848" s="406">
        <v>0</v>
      </c>
      <c r="P1848" s="406">
        <v>0</v>
      </c>
      <c r="Q1848" s="463">
        <v>15</v>
      </c>
      <c r="R1848" s="464" t="s">
        <v>170</v>
      </c>
      <c r="S1848" s="464" t="s">
        <v>135</v>
      </c>
      <c r="T1848" s="464">
        <v>0</v>
      </c>
      <c r="U1848" s="464">
        <v>0</v>
      </c>
      <c r="V1848" s="464" t="s">
        <v>171</v>
      </c>
    </row>
    <row r="1849" spans="1:22" x14ac:dyDescent="0.2">
      <c r="A1849" s="406" t="s">
        <v>258</v>
      </c>
      <c r="B1849" s="406" t="s">
        <v>259</v>
      </c>
      <c r="C1849" s="406" t="s">
        <v>123</v>
      </c>
      <c r="D1849" s="406" t="s">
        <v>302</v>
      </c>
      <c r="E1849" s="406" t="s">
        <v>407</v>
      </c>
      <c r="F1849" s="406">
        <v>15</v>
      </c>
      <c r="G1849" s="406" t="s">
        <v>230</v>
      </c>
      <c r="H1849" s="406" t="s">
        <v>170</v>
      </c>
      <c r="I1849" s="406" t="s">
        <v>246</v>
      </c>
      <c r="J1849" s="406" t="s">
        <v>314</v>
      </c>
      <c r="K1849" s="406"/>
      <c r="L1849" s="406"/>
      <c r="M1849" s="406"/>
      <c r="N1849" s="406"/>
      <c r="O1849" s="406">
        <v>0</v>
      </c>
      <c r="P1849" s="406">
        <v>1</v>
      </c>
      <c r="Q1849" s="463">
        <v>15</v>
      </c>
      <c r="R1849" s="464" t="s">
        <v>170</v>
      </c>
      <c r="S1849" s="464" t="s">
        <v>136</v>
      </c>
      <c r="T1849" s="464">
        <v>0</v>
      </c>
      <c r="U1849" s="464">
        <v>1</v>
      </c>
      <c r="V1849" s="464" t="s">
        <v>171</v>
      </c>
    </row>
    <row r="1850" spans="1:22" x14ac:dyDescent="0.2">
      <c r="A1850" s="406" t="s">
        <v>258</v>
      </c>
      <c r="B1850" s="406" t="s">
        <v>259</v>
      </c>
      <c r="C1850" s="406" t="s">
        <v>123</v>
      </c>
      <c r="D1850" s="406" t="s">
        <v>302</v>
      </c>
      <c r="E1850" s="406" t="s">
        <v>407</v>
      </c>
      <c r="F1850" s="406">
        <v>15</v>
      </c>
      <c r="G1850" s="406" t="s">
        <v>230</v>
      </c>
      <c r="H1850" s="406" t="s">
        <v>170</v>
      </c>
      <c r="I1850" s="406" t="s">
        <v>246</v>
      </c>
      <c r="J1850" s="406" t="s">
        <v>307</v>
      </c>
      <c r="K1850" s="406"/>
      <c r="L1850" s="406"/>
      <c r="M1850" s="406"/>
      <c r="N1850" s="406"/>
      <c r="O1850" s="406">
        <v>0</v>
      </c>
      <c r="P1850" s="406">
        <v>0</v>
      </c>
      <c r="Q1850" s="463">
        <v>15</v>
      </c>
      <c r="R1850" s="464" t="s">
        <v>170</v>
      </c>
      <c r="S1850" s="464" t="s">
        <v>137</v>
      </c>
      <c r="T1850" s="464">
        <v>0</v>
      </c>
      <c r="U1850" s="464">
        <v>0</v>
      </c>
      <c r="V1850" s="464" t="s">
        <v>171</v>
      </c>
    </row>
    <row r="1851" spans="1:22" x14ac:dyDescent="0.2">
      <c r="A1851" s="406" t="s">
        <v>258</v>
      </c>
      <c r="B1851" s="406" t="s">
        <v>259</v>
      </c>
      <c r="C1851" s="406" t="s">
        <v>123</v>
      </c>
      <c r="D1851" s="406" t="s">
        <v>303</v>
      </c>
      <c r="E1851" s="406" t="s">
        <v>407</v>
      </c>
      <c r="F1851" s="406">
        <v>15</v>
      </c>
      <c r="G1851" s="406" t="s">
        <v>230</v>
      </c>
      <c r="H1851" s="406" t="s">
        <v>170</v>
      </c>
      <c r="I1851" s="406" t="s">
        <v>246</v>
      </c>
      <c r="J1851" s="406" t="s">
        <v>314</v>
      </c>
      <c r="K1851" s="406"/>
      <c r="L1851" s="406"/>
      <c r="M1851" s="406"/>
      <c r="N1851" s="406"/>
      <c r="O1851" s="406">
        <v>0</v>
      </c>
      <c r="P1851" s="406">
        <v>1</v>
      </c>
      <c r="Q1851" s="463">
        <v>15</v>
      </c>
      <c r="R1851" s="464" t="s">
        <v>170</v>
      </c>
      <c r="S1851" s="464" t="s">
        <v>138</v>
      </c>
      <c r="T1851" s="464">
        <v>0</v>
      </c>
      <c r="U1851" s="464">
        <v>1</v>
      </c>
      <c r="V1851" s="464" t="s">
        <v>171</v>
      </c>
    </row>
    <row r="1852" spans="1:22" x14ac:dyDescent="0.2">
      <c r="A1852" s="406" t="s">
        <v>258</v>
      </c>
      <c r="B1852" s="406" t="s">
        <v>259</v>
      </c>
      <c r="C1852" s="406" t="s">
        <v>123</v>
      </c>
      <c r="D1852" s="406" t="s">
        <v>303</v>
      </c>
      <c r="E1852" s="406" t="s">
        <v>407</v>
      </c>
      <c r="F1852" s="406">
        <v>15</v>
      </c>
      <c r="G1852" s="406" t="s">
        <v>230</v>
      </c>
      <c r="H1852" s="406" t="s">
        <v>170</v>
      </c>
      <c r="I1852" s="406" t="s">
        <v>246</v>
      </c>
      <c r="J1852" s="406" t="s">
        <v>307</v>
      </c>
      <c r="K1852" s="406"/>
      <c r="L1852" s="406"/>
      <c r="M1852" s="406"/>
      <c r="N1852" s="406"/>
      <c r="O1852" s="406">
        <v>0</v>
      </c>
      <c r="P1852" s="406">
        <v>0</v>
      </c>
      <c r="Q1852" s="463">
        <v>15</v>
      </c>
      <c r="R1852" s="464" t="s">
        <v>170</v>
      </c>
      <c r="S1852" s="464" t="s">
        <v>139</v>
      </c>
      <c r="T1852" s="464">
        <v>0</v>
      </c>
      <c r="U1852" s="464">
        <v>0</v>
      </c>
      <c r="V1852" s="464" t="s">
        <v>171</v>
      </c>
    </row>
    <row r="1853" spans="1:22" x14ac:dyDescent="0.2">
      <c r="A1853" s="406" t="s">
        <v>258</v>
      </c>
      <c r="B1853" s="406" t="s">
        <v>259</v>
      </c>
      <c r="C1853" s="406" t="s">
        <v>123</v>
      </c>
      <c r="D1853" s="406" t="s">
        <v>304</v>
      </c>
      <c r="E1853" s="406" t="s">
        <v>407</v>
      </c>
      <c r="F1853" s="406">
        <v>15</v>
      </c>
      <c r="G1853" s="406" t="s">
        <v>230</v>
      </c>
      <c r="H1853" s="406" t="s">
        <v>170</v>
      </c>
      <c r="I1853" s="406" t="s">
        <v>246</v>
      </c>
      <c r="J1853" s="406" t="s">
        <v>314</v>
      </c>
      <c r="K1853" s="406"/>
      <c r="L1853" s="406"/>
      <c r="M1853" s="406"/>
      <c r="N1853" s="406"/>
      <c r="O1853" s="406">
        <v>0</v>
      </c>
      <c r="P1853" s="406">
        <v>1</v>
      </c>
      <c r="Q1853" s="463">
        <v>15</v>
      </c>
      <c r="R1853" s="464" t="s">
        <v>170</v>
      </c>
      <c r="S1853" s="464" t="s">
        <v>140</v>
      </c>
      <c r="T1853" s="464">
        <v>0</v>
      </c>
      <c r="U1853" s="464">
        <v>1</v>
      </c>
      <c r="V1853" s="464" t="s">
        <v>171</v>
      </c>
    </row>
    <row r="1854" spans="1:22" x14ac:dyDescent="0.2">
      <c r="A1854" s="406" t="s">
        <v>258</v>
      </c>
      <c r="B1854" s="406" t="s">
        <v>259</v>
      </c>
      <c r="C1854" s="406" t="s">
        <v>123</v>
      </c>
      <c r="D1854" s="406" t="s">
        <v>304</v>
      </c>
      <c r="E1854" s="406" t="s">
        <v>407</v>
      </c>
      <c r="F1854" s="406">
        <v>15</v>
      </c>
      <c r="G1854" s="406" t="s">
        <v>230</v>
      </c>
      <c r="H1854" s="406" t="s">
        <v>170</v>
      </c>
      <c r="I1854" s="406" t="s">
        <v>246</v>
      </c>
      <c r="J1854" s="406" t="s">
        <v>307</v>
      </c>
      <c r="K1854" s="406"/>
      <c r="L1854" s="406"/>
      <c r="M1854" s="406"/>
      <c r="N1854" s="406"/>
      <c r="O1854" s="406">
        <v>0</v>
      </c>
      <c r="P1854" s="406">
        <v>0</v>
      </c>
      <c r="Q1854" s="463">
        <v>15</v>
      </c>
      <c r="R1854" s="464" t="s">
        <v>170</v>
      </c>
      <c r="S1854" s="464" t="s">
        <v>141</v>
      </c>
      <c r="T1854" s="464">
        <v>0</v>
      </c>
      <c r="U1854" s="464">
        <v>0</v>
      </c>
      <c r="V1854" s="464" t="s">
        <v>171</v>
      </c>
    </row>
    <row r="1855" spans="1:22" x14ac:dyDescent="0.2">
      <c r="A1855" s="406" t="s">
        <v>258</v>
      </c>
      <c r="B1855" s="406" t="s">
        <v>259</v>
      </c>
      <c r="C1855" s="406" t="s">
        <v>123</v>
      </c>
      <c r="D1855" s="406" t="s">
        <v>73</v>
      </c>
      <c r="E1855" s="406" t="s">
        <v>407</v>
      </c>
      <c r="F1855" s="406">
        <v>16</v>
      </c>
      <c r="G1855" s="406" t="s">
        <v>230</v>
      </c>
      <c r="H1855" s="406" t="s">
        <v>121</v>
      </c>
      <c r="I1855" s="406" t="s">
        <v>246</v>
      </c>
      <c r="J1855" s="406" t="s">
        <v>314</v>
      </c>
      <c r="K1855" s="406"/>
      <c r="L1855" s="406"/>
      <c r="M1855" s="406"/>
      <c r="N1855" s="406"/>
      <c r="O1855" s="406">
        <v>0</v>
      </c>
      <c r="P1855" s="406">
        <v>1</v>
      </c>
      <c r="Q1855" s="463">
        <v>16</v>
      </c>
      <c r="R1855" s="464" t="s">
        <v>121</v>
      </c>
      <c r="S1855" s="464" t="s">
        <v>132</v>
      </c>
      <c r="T1855" s="464">
        <v>0</v>
      </c>
      <c r="U1855" s="464">
        <v>1</v>
      </c>
      <c r="V1855" s="464" t="s">
        <v>440</v>
      </c>
    </row>
    <row r="1856" spans="1:22" x14ac:dyDescent="0.2">
      <c r="A1856" s="406" t="s">
        <v>258</v>
      </c>
      <c r="B1856" s="406" t="s">
        <v>259</v>
      </c>
      <c r="C1856" s="406" t="s">
        <v>123</v>
      </c>
      <c r="D1856" s="406" t="s">
        <v>73</v>
      </c>
      <c r="E1856" s="406" t="s">
        <v>407</v>
      </c>
      <c r="F1856" s="406">
        <v>16</v>
      </c>
      <c r="G1856" s="406" t="s">
        <v>230</v>
      </c>
      <c r="H1856" s="406" t="s">
        <v>121</v>
      </c>
      <c r="I1856" s="406" t="s">
        <v>246</v>
      </c>
      <c r="J1856" s="406" t="s">
        <v>307</v>
      </c>
      <c r="K1856" s="406"/>
      <c r="L1856" s="406"/>
      <c r="M1856" s="406"/>
      <c r="N1856" s="406"/>
      <c r="O1856" s="406">
        <v>0</v>
      </c>
      <c r="P1856" s="406">
        <v>0</v>
      </c>
      <c r="Q1856" s="463">
        <v>16</v>
      </c>
      <c r="R1856" s="464" t="s">
        <v>121</v>
      </c>
      <c r="S1856" s="464" t="s">
        <v>133</v>
      </c>
      <c r="T1856" s="464">
        <v>0</v>
      </c>
      <c r="U1856" s="464">
        <v>0</v>
      </c>
      <c r="V1856" s="464" t="s">
        <v>440</v>
      </c>
    </row>
    <row r="1857" spans="1:22" x14ac:dyDescent="0.2">
      <c r="A1857" s="406" t="s">
        <v>258</v>
      </c>
      <c r="B1857" s="406" t="s">
        <v>259</v>
      </c>
      <c r="C1857" s="406" t="s">
        <v>123</v>
      </c>
      <c r="D1857" s="406" t="s">
        <v>301</v>
      </c>
      <c r="E1857" s="406" t="s">
        <v>407</v>
      </c>
      <c r="F1857" s="406">
        <v>16</v>
      </c>
      <c r="G1857" s="406" t="s">
        <v>230</v>
      </c>
      <c r="H1857" s="406" t="s">
        <v>121</v>
      </c>
      <c r="I1857" s="406" t="s">
        <v>246</v>
      </c>
      <c r="J1857" s="406" t="s">
        <v>314</v>
      </c>
      <c r="K1857" s="406"/>
      <c r="L1857" s="406"/>
      <c r="M1857" s="406"/>
      <c r="N1857" s="406"/>
      <c r="O1857" s="406">
        <v>0</v>
      </c>
      <c r="P1857" s="406">
        <v>1</v>
      </c>
      <c r="Q1857" s="463">
        <v>16</v>
      </c>
      <c r="R1857" s="464" t="s">
        <v>121</v>
      </c>
      <c r="S1857" s="464" t="s">
        <v>134</v>
      </c>
      <c r="T1857" s="464">
        <v>0</v>
      </c>
      <c r="U1857" s="464">
        <v>1</v>
      </c>
      <c r="V1857" s="464" t="s">
        <v>440</v>
      </c>
    </row>
    <row r="1858" spans="1:22" x14ac:dyDescent="0.2">
      <c r="A1858" s="406" t="s">
        <v>258</v>
      </c>
      <c r="B1858" s="406" t="s">
        <v>259</v>
      </c>
      <c r="C1858" s="406" t="s">
        <v>123</v>
      </c>
      <c r="D1858" s="406" t="s">
        <v>301</v>
      </c>
      <c r="E1858" s="406" t="s">
        <v>407</v>
      </c>
      <c r="F1858" s="406">
        <v>16</v>
      </c>
      <c r="G1858" s="406" t="s">
        <v>230</v>
      </c>
      <c r="H1858" s="406" t="s">
        <v>121</v>
      </c>
      <c r="I1858" s="406" t="s">
        <v>246</v>
      </c>
      <c r="J1858" s="406" t="s">
        <v>307</v>
      </c>
      <c r="K1858" s="406"/>
      <c r="L1858" s="406"/>
      <c r="M1858" s="406"/>
      <c r="N1858" s="406"/>
      <c r="O1858" s="406">
        <v>0</v>
      </c>
      <c r="P1858" s="406">
        <v>0</v>
      </c>
      <c r="Q1858" s="463">
        <v>16</v>
      </c>
      <c r="R1858" s="464" t="s">
        <v>121</v>
      </c>
      <c r="S1858" s="464" t="s">
        <v>135</v>
      </c>
      <c r="T1858" s="464">
        <v>0</v>
      </c>
      <c r="U1858" s="464">
        <v>0</v>
      </c>
      <c r="V1858" s="464" t="s">
        <v>440</v>
      </c>
    </row>
    <row r="1859" spans="1:22" x14ac:dyDescent="0.2">
      <c r="A1859" s="406" t="s">
        <v>258</v>
      </c>
      <c r="B1859" s="406" t="s">
        <v>259</v>
      </c>
      <c r="C1859" s="406" t="s">
        <v>123</v>
      </c>
      <c r="D1859" s="406" t="s">
        <v>302</v>
      </c>
      <c r="E1859" s="406" t="s">
        <v>407</v>
      </c>
      <c r="F1859" s="406">
        <v>16</v>
      </c>
      <c r="G1859" s="406" t="s">
        <v>230</v>
      </c>
      <c r="H1859" s="406" t="s">
        <v>121</v>
      </c>
      <c r="I1859" s="406" t="s">
        <v>246</v>
      </c>
      <c r="J1859" s="406" t="s">
        <v>314</v>
      </c>
      <c r="K1859" s="406"/>
      <c r="L1859" s="406"/>
      <c r="M1859" s="406"/>
      <c r="N1859" s="406"/>
      <c r="O1859" s="406">
        <v>0</v>
      </c>
      <c r="P1859" s="406">
        <v>1</v>
      </c>
      <c r="Q1859" s="463">
        <v>16</v>
      </c>
      <c r="R1859" s="464" t="s">
        <v>121</v>
      </c>
      <c r="S1859" s="464" t="s">
        <v>136</v>
      </c>
      <c r="T1859" s="464">
        <v>0</v>
      </c>
      <c r="U1859" s="464">
        <v>1</v>
      </c>
      <c r="V1859" s="464" t="s">
        <v>440</v>
      </c>
    </row>
    <row r="1860" spans="1:22" x14ac:dyDescent="0.2">
      <c r="A1860" s="406" t="s">
        <v>258</v>
      </c>
      <c r="B1860" s="406" t="s">
        <v>259</v>
      </c>
      <c r="C1860" s="406" t="s">
        <v>123</v>
      </c>
      <c r="D1860" s="406" t="s">
        <v>302</v>
      </c>
      <c r="E1860" s="406" t="s">
        <v>407</v>
      </c>
      <c r="F1860" s="406">
        <v>16</v>
      </c>
      <c r="G1860" s="406" t="s">
        <v>230</v>
      </c>
      <c r="H1860" s="406" t="s">
        <v>121</v>
      </c>
      <c r="I1860" s="406" t="s">
        <v>246</v>
      </c>
      <c r="J1860" s="406" t="s">
        <v>307</v>
      </c>
      <c r="K1860" s="406"/>
      <c r="L1860" s="406"/>
      <c r="M1860" s="406"/>
      <c r="N1860" s="406"/>
      <c r="O1860" s="406">
        <v>0</v>
      </c>
      <c r="P1860" s="406">
        <v>0</v>
      </c>
      <c r="Q1860" s="463">
        <v>16</v>
      </c>
      <c r="R1860" s="464" t="s">
        <v>121</v>
      </c>
      <c r="S1860" s="464" t="s">
        <v>137</v>
      </c>
      <c r="T1860" s="464">
        <v>0</v>
      </c>
      <c r="U1860" s="464">
        <v>0</v>
      </c>
      <c r="V1860" s="464" t="s">
        <v>440</v>
      </c>
    </row>
    <row r="1861" spans="1:22" x14ac:dyDescent="0.2">
      <c r="A1861" s="406" t="s">
        <v>258</v>
      </c>
      <c r="B1861" s="406" t="s">
        <v>259</v>
      </c>
      <c r="C1861" s="406" t="s">
        <v>123</v>
      </c>
      <c r="D1861" s="406" t="s">
        <v>303</v>
      </c>
      <c r="E1861" s="406" t="s">
        <v>407</v>
      </c>
      <c r="F1861" s="406">
        <v>16</v>
      </c>
      <c r="G1861" s="406" t="s">
        <v>230</v>
      </c>
      <c r="H1861" s="406" t="s">
        <v>121</v>
      </c>
      <c r="I1861" s="406" t="s">
        <v>246</v>
      </c>
      <c r="J1861" s="406" t="s">
        <v>314</v>
      </c>
      <c r="K1861" s="406"/>
      <c r="L1861" s="406"/>
      <c r="M1861" s="406"/>
      <c r="N1861" s="406"/>
      <c r="O1861" s="406">
        <v>0</v>
      </c>
      <c r="P1861" s="406">
        <v>1</v>
      </c>
      <c r="Q1861" s="463">
        <v>16</v>
      </c>
      <c r="R1861" s="464" t="s">
        <v>121</v>
      </c>
      <c r="S1861" s="464" t="s">
        <v>138</v>
      </c>
      <c r="T1861" s="464">
        <v>0</v>
      </c>
      <c r="U1861" s="464">
        <v>1</v>
      </c>
      <c r="V1861" s="464" t="s">
        <v>440</v>
      </c>
    </row>
    <row r="1862" spans="1:22" x14ac:dyDescent="0.2">
      <c r="A1862" s="406" t="s">
        <v>258</v>
      </c>
      <c r="B1862" s="406" t="s">
        <v>259</v>
      </c>
      <c r="C1862" s="406" t="s">
        <v>123</v>
      </c>
      <c r="D1862" s="406" t="s">
        <v>303</v>
      </c>
      <c r="E1862" s="406" t="s">
        <v>407</v>
      </c>
      <c r="F1862" s="406">
        <v>16</v>
      </c>
      <c r="G1862" s="406" t="s">
        <v>230</v>
      </c>
      <c r="H1862" s="406" t="s">
        <v>121</v>
      </c>
      <c r="I1862" s="406" t="s">
        <v>246</v>
      </c>
      <c r="J1862" s="406" t="s">
        <v>307</v>
      </c>
      <c r="K1862" s="406"/>
      <c r="L1862" s="406"/>
      <c r="M1862" s="406"/>
      <c r="N1862" s="406"/>
      <c r="O1862" s="406">
        <v>0</v>
      </c>
      <c r="P1862" s="406">
        <v>0</v>
      </c>
      <c r="Q1862" s="463">
        <v>16</v>
      </c>
      <c r="R1862" s="464" t="s">
        <v>121</v>
      </c>
      <c r="S1862" s="464" t="s">
        <v>139</v>
      </c>
      <c r="T1862" s="464">
        <v>0</v>
      </c>
      <c r="U1862" s="464">
        <v>0</v>
      </c>
      <c r="V1862" s="464" t="s">
        <v>440</v>
      </c>
    </row>
    <row r="1863" spans="1:22" x14ac:dyDescent="0.2">
      <c r="A1863" s="406" t="s">
        <v>258</v>
      </c>
      <c r="B1863" s="406" t="s">
        <v>259</v>
      </c>
      <c r="C1863" s="406" t="s">
        <v>123</v>
      </c>
      <c r="D1863" s="406" t="s">
        <v>304</v>
      </c>
      <c r="E1863" s="406" t="s">
        <v>407</v>
      </c>
      <c r="F1863" s="406">
        <v>16</v>
      </c>
      <c r="G1863" s="406" t="s">
        <v>230</v>
      </c>
      <c r="H1863" s="406" t="s">
        <v>121</v>
      </c>
      <c r="I1863" s="406" t="s">
        <v>246</v>
      </c>
      <c r="J1863" s="406" t="s">
        <v>314</v>
      </c>
      <c r="K1863" s="406"/>
      <c r="L1863" s="406"/>
      <c r="M1863" s="406"/>
      <c r="N1863" s="406"/>
      <c r="O1863" s="406">
        <v>0</v>
      </c>
      <c r="P1863" s="406">
        <v>1</v>
      </c>
      <c r="Q1863" s="463">
        <v>16</v>
      </c>
      <c r="R1863" s="464" t="s">
        <v>121</v>
      </c>
      <c r="S1863" s="464" t="s">
        <v>140</v>
      </c>
      <c r="T1863" s="464">
        <v>0</v>
      </c>
      <c r="U1863" s="464">
        <v>1</v>
      </c>
      <c r="V1863" s="464" t="s">
        <v>440</v>
      </c>
    </row>
    <row r="1864" spans="1:22" x14ac:dyDescent="0.2">
      <c r="A1864" s="406" t="s">
        <v>258</v>
      </c>
      <c r="B1864" s="406" t="s">
        <v>259</v>
      </c>
      <c r="C1864" s="406" t="s">
        <v>123</v>
      </c>
      <c r="D1864" s="406" t="s">
        <v>304</v>
      </c>
      <c r="E1864" s="406" t="s">
        <v>407</v>
      </c>
      <c r="F1864" s="406">
        <v>16</v>
      </c>
      <c r="G1864" s="406" t="s">
        <v>230</v>
      </c>
      <c r="H1864" s="406" t="s">
        <v>121</v>
      </c>
      <c r="I1864" s="406" t="s">
        <v>246</v>
      </c>
      <c r="J1864" s="406" t="s">
        <v>307</v>
      </c>
      <c r="K1864" s="406"/>
      <c r="L1864" s="406"/>
      <c r="M1864" s="406"/>
      <c r="N1864" s="406"/>
      <c r="O1864" s="406">
        <v>0</v>
      </c>
      <c r="P1864" s="406">
        <v>0</v>
      </c>
      <c r="Q1864" s="463">
        <v>16</v>
      </c>
      <c r="R1864" s="464" t="s">
        <v>121</v>
      </c>
      <c r="S1864" s="464" t="s">
        <v>141</v>
      </c>
      <c r="T1864" s="464">
        <v>0</v>
      </c>
      <c r="U1864" s="464">
        <v>0</v>
      </c>
      <c r="V1864" s="464" t="s">
        <v>440</v>
      </c>
    </row>
    <row r="1865" spans="1:22" x14ac:dyDescent="0.2">
      <c r="A1865" s="406" t="s">
        <v>258</v>
      </c>
      <c r="B1865" s="406" t="s">
        <v>259</v>
      </c>
      <c r="C1865" s="406" t="s">
        <v>123</v>
      </c>
      <c r="D1865" s="406" t="s">
        <v>73</v>
      </c>
      <c r="E1865" s="406" t="s">
        <v>407</v>
      </c>
      <c r="F1865" s="406">
        <v>17</v>
      </c>
      <c r="G1865" s="406" t="s">
        <v>230</v>
      </c>
      <c r="H1865" s="406" t="s">
        <v>472</v>
      </c>
      <c r="I1865" s="406" t="s">
        <v>246</v>
      </c>
      <c r="J1865" s="406" t="s">
        <v>314</v>
      </c>
      <c r="K1865" s="406"/>
      <c r="L1865" s="406"/>
      <c r="M1865" s="406"/>
      <c r="N1865" s="406"/>
      <c r="O1865" s="406">
        <v>0</v>
      </c>
      <c r="P1865" s="406">
        <v>0</v>
      </c>
      <c r="Q1865" s="463">
        <v>17</v>
      </c>
      <c r="R1865" s="464" t="s">
        <v>472</v>
      </c>
      <c r="S1865" s="464" t="s">
        <v>132</v>
      </c>
      <c r="T1865" s="464">
        <v>0</v>
      </c>
      <c r="U1865" s="464">
        <v>0</v>
      </c>
      <c r="V1865" s="464" t="s">
        <v>473</v>
      </c>
    </row>
    <row r="1866" spans="1:22" x14ac:dyDescent="0.2">
      <c r="A1866" s="406" t="s">
        <v>258</v>
      </c>
      <c r="B1866" s="406" t="s">
        <v>259</v>
      </c>
      <c r="C1866" s="406" t="s">
        <v>123</v>
      </c>
      <c r="D1866" s="406" t="s">
        <v>73</v>
      </c>
      <c r="E1866" s="406" t="s">
        <v>407</v>
      </c>
      <c r="F1866" s="406">
        <v>17</v>
      </c>
      <c r="G1866" s="406" t="s">
        <v>230</v>
      </c>
      <c r="H1866" s="406" t="s">
        <v>472</v>
      </c>
      <c r="I1866" s="406" t="s">
        <v>246</v>
      </c>
      <c r="J1866" s="406" t="s">
        <v>307</v>
      </c>
      <c r="K1866" s="406"/>
      <c r="L1866" s="406"/>
      <c r="M1866" s="406"/>
      <c r="N1866" s="406"/>
      <c r="O1866" s="406">
        <v>0</v>
      </c>
      <c r="P1866" s="406">
        <v>0</v>
      </c>
      <c r="Q1866" s="463">
        <v>17</v>
      </c>
      <c r="R1866" s="464" t="s">
        <v>472</v>
      </c>
      <c r="S1866" s="464" t="s">
        <v>133</v>
      </c>
      <c r="T1866" s="464">
        <v>0</v>
      </c>
      <c r="U1866" s="464">
        <v>0</v>
      </c>
      <c r="V1866" s="464" t="s">
        <v>473</v>
      </c>
    </row>
    <row r="1867" spans="1:22" x14ac:dyDescent="0.2">
      <c r="A1867" s="406" t="s">
        <v>258</v>
      </c>
      <c r="B1867" s="406" t="s">
        <v>259</v>
      </c>
      <c r="C1867" s="406" t="s">
        <v>123</v>
      </c>
      <c r="D1867" s="406" t="s">
        <v>301</v>
      </c>
      <c r="E1867" s="406" t="s">
        <v>407</v>
      </c>
      <c r="F1867" s="406">
        <v>17</v>
      </c>
      <c r="G1867" s="406" t="s">
        <v>230</v>
      </c>
      <c r="H1867" s="406" t="s">
        <v>472</v>
      </c>
      <c r="I1867" s="406" t="s">
        <v>246</v>
      </c>
      <c r="J1867" s="406" t="s">
        <v>314</v>
      </c>
      <c r="K1867" s="406"/>
      <c r="L1867" s="406"/>
      <c r="M1867" s="406"/>
      <c r="N1867" s="406"/>
      <c r="O1867" s="406">
        <v>0</v>
      </c>
      <c r="P1867" s="406">
        <v>0</v>
      </c>
      <c r="Q1867" s="463">
        <v>17</v>
      </c>
      <c r="R1867" s="464" t="s">
        <v>472</v>
      </c>
      <c r="S1867" s="464" t="s">
        <v>134</v>
      </c>
      <c r="T1867" s="464">
        <v>0</v>
      </c>
      <c r="U1867" s="464">
        <v>0</v>
      </c>
      <c r="V1867" s="464" t="s">
        <v>473</v>
      </c>
    </row>
    <row r="1868" spans="1:22" x14ac:dyDescent="0.2">
      <c r="A1868" s="406" t="s">
        <v>258</v>
      </c>
      <c r="B1868" s="406" t="s">
        <v>259</v>
      </c>
      <c r="C1868" s="406" t="s">
        <v>123</v>
      </c>
      <c r="D1868" s="406" t="s">
        <v>301</v>
      </c>
      <c r="E1868" s="406" t="s">
        <v>407</v>
      </c>
      <c r="F1868" s="406">
        <v>17</v>
      </c>
      <c r="G1868" s="406" t="s">
        <v>230</v>
      </c>
      <c r="H1868" s="406" t="s">
        <v>472</v>
      </c>
      <c r="I1868" s="406" t="s">
        <v>246</v>
      </c>
      <c r="J1868" s="406" t="s">
        <v>307</v>
      </c>
      <c r="K1868" s="406"/>
      <c r="L1868" s="406"/>
      <c r="M1868" s="406"/>
      <c r="N1868" s="406"/>
      <c r="O1868" s="406">
        <v>0</v>
      </c>
      <c r="P1868" s="406">
        <v>0</v>
      </c>
      <c r="Q1868" s="463">
        <v>17</v>
      </c>
      <c r="R1868" s="464" t="s">
        <v>472</v>
      </c>
      <c r="S1868" s="464" t="s">
        <v>135</v>
      </c>
      <c r="T1868" s="464">
        <v>0</v>
      </c>
      <c r="U1868" s="464">
        <v>0</v>
      </c>
      <c r="V1868" s="464" t="s">
        <v>473</v>
      </c>
    </row>
    <row r="1869" spans="1:22" x14ac:dyDescent="0.2">
      <c r="A1869" s="406" t="s">
        <v>258</v>
      </c>
      <c r="B1869" s="406" t="s">
        <v>259</v>
      </c>
      <c r="C1869" s="406" t="s">
        <v>123</v>
      </c>
      <c r="D1869" s="406" t="s">
        <v>302</v>
      </c>
      <c r="E1869" s="406" t="s">
        <v>407</v>
      </c>
      <c r="F1869" s="406">
        <v>17</v>
      </c>
      <c r="G1869" s="406" t="s">
        <v>230</v>
      </c>
      <c r="H1869" s="406" t="s">
        <v>472</v>
      </c>
      <c r="I1869" s="406" t="s">
        <v>246</v>
      </c>
      <c r="J1869" s="406" t="s">
        <v>314</v>
      </c>
      <c r="K1869" s="406"/>
      <c r="L1869" s="406"/>
      <c r="M1869" s="406"/>
      <c r="N1869" s="406"/>
      <c r="O1869" s="406">
        <v>0</v>
      </c>
      <c r="P1869" s="406">
        <v>0</v>
      </c>
      <c r="Q1869" s="463">
        <v>17</v>
      </c>
      <c r="R1869" s="464" t="s">
        <v>472</v>
      </c>
      <c r="S1869" s="464" t="s">
        <v>136</v>
      </c>
      <c r="T1869" s="464">
        <v>0</v>
      </c>
      <c r="U1869" s="464">
        <v>0</v>
      </c>
      <c r="V1869" s="464" t="s">
        <v>473</v>
      </c>
    </row>
    <row r="1870" spans="1:22" x14ac:dyDescent="0.2">
      <c r="A1870" s="406" t="s">
        <v>258</v>
      </c>
      <c r="B1870" s="406" t="s">
        <v>259</v>
      </c>
      <c r="C1870" s="406" t="s">
        <v>123</v>
      </c>
      <c r="D1870" s="406" t="s">
        <v>302</v>
      </c>
      <c r="E1870" s="406" t="s">
        <v>407</v>
      </c>
      <c r="F1870" s="406">
        <v>17</v>
      </c>
      <c r="G1870" s="406" t="s">
        <v>230</v>
      </c>
      <c r="H1870" s="406" t="s">
        <v>472</v>
      </c>
      <c r="I1870" s="406" t="s">
        <v>246</v>
      </c>
      <c r="J1870" s="406" t="s">
        <v>307</v>
      </c>
      <c r="K1870" s="406"/>
      <c r="L1870" s="406"/>
      <c r="M1870" s="406"/>
      <c r="N1870" s="406"/>
      <c r="O1870" s="406">
        <v>0</v>
      </c>
      <c r="P1870" s="406">
        <v>0</v>
      </c>
      <c r="Q1870" s="463">
        <v>17</v>
      </c>
      <c r="R1870" s="464" t="s">
        <v>472</v>
      </c>
      <c r="S1870" s="464" t="s">
        <v>137</v>
      </c>
      <c r="T1870" s="464">
        <v>0</v>
      </c>
      <c r="U1870" s="464">
        <v>0</v>
      </c>
      <c r="V1870" s="464" t="s">
        <v>473</v>
      </c>
    </row>
    <row r="1871" spans="1:22" x14ac:dyDescent="0.2">
      <c r="A1871" s="406" t="s">
        <v>258</v>
      </c>
      <c r="B1871" s="406" t="s">
        <v>259</v>
      </c>
      <c r="C1871" s="406" t="s">
        <v>123</v>
      </c>
      <c r="D1871" s="406" t="s">
        <v>303</v>
      </c>
      <c r="E1871" s="406" t="s">
        <v>407</v>
      </c>
      <c r="F1871" s="406">
        <v>17</v>
      </c>
      <c r="G1871" s="406" t="s">
        <v>230</v>
      </c>
      <c r="H1871" s="406" t="s">
        <v>472</v>
      </c>
      <c r="I1871" s="406" t="s">
        <v>246</v>
      </c>
      <c r="J1871" s="406" t="s">
        <v>314</v>
      </c>
      <c r="K1871" s="406"/>
      <c r="L1871" s="406"/>
      <c r="M1871" s="406"/>
      <c r="N1871" s="406"/>
      <c r="O1871" s="406">
        <v>0</v>
      </c>
      <c r="P1871" s="406">
        <v>0</v>
      </c>
      <c r="Q1871" s="463">
        <v>17</v>
      </c>
      <c r="R1871" s="464" t="s">
        <v>472</v>
      </c>
      <c r="S1871" s="464" t="s">
        <v>138</v>
      </c>
      <c r="T1871" s="464">
        <v>0</v>
      </c>
      <c r="U1871" s="464">
        <v>0</v>
      </c>
      <c r="V1871" s="464" t="s">
        <v>473</v>
      </c>
    </row>
    <row r="1872" spans="1:22" x14ac:dyDescent="0.2">
      <c r="A1872" s="406" t="s">
        <v>258</v>
      </c>
      <c r="B1872" s="406" t="s">
        <v>259</v>
      </c>
      <c r="C1872" s="406" t="s">
        <v>123</v>
      </c>
      <c r="D1872" s="406" t="s">
        <v>303</v>
      </c>
      <c r="E1872" s="406" t="s">
        <v>407</v>
      </c>
      <c r="F1872" s="406">
        <v>17</v>
      </c>
      <c r="G1872" s="406" t="s">
        <v>230</v>
      </c>
      <c r="H1872" s="406" t="s">
        <v>472</v>
      </c>
      <c r="I1872" s="406" t="s">
        <v>246</v>
      </c>
      <c r="J1872" s="406" t="s">
        <v>307</v>
      </c>
      <c r="K1872" s="406"/>
      <c r="L1872" s="406"/>
      <c r="M1872" s="406"/>
      <c r="N1872" s="406"/>
      <c r="O1872" s="406">
        <v>0</v>
      </c>
      <c r="P1872" s="406">
        <v>0</v>
      </c>
      <c r="Q1872" s="463">
        <v>17</v>
      </c>
      <c r="R1872" s="464" t="s">
        <v>472</v>
      </c>
      <c r="S1872" s="464" t="s">
        <v>139</v>
      </c>
      <c r="T1872" s="464">
        <v>0</v>
      </c>
      <c r="U1872" s="464">
        <v>0</v>
      </c>
      <c r="V1872" s="464" t="s">
        <v>473</v>
      </c>
    </row>
    <row r="1873" spans="1:22" x14ac:dyDescent="0.2">
      <c r="A1873" s="406" t="s">
        <v>258</v>
      </c>
      <c r="B1873" s="406" t="s">
        <v>259</v>
      </c>
      <c r="C1873" s="406" t="s">
        <v>123</v>
      </c>
      <c r="D1873" s="406" t="s">
        <v>304</v>
      </c>
      <c r="E1873" s="406" t="s">
        <v>407</v>
      </c>
      <c r="F1873" s="406">
        <v>17</v>
      </c>
      <c r="G1873" s="406" t="s">
        <v>230</v>
      </c>
      <c r="H1873" s="406" t="s">
        <v>472</v>
      </c>
      <c r="I1873" s="406" t="s">
        <v>246</v>
      </c>
      <c r="J1873" s="406" t="s">
        <v>314</v>
      </c>
      <c r="K1873" s="406"/>
      <c r="L1873" s="406"/>
      <c r="M1873" s="406"/>
      <c r="N1873" s="406"/>
      <c r="O1873" s="406">
        <v>0</v>
      </c>
      <c r="P1873" s="406">
        <v>0</v>
      </c>
      <c r="Q1873" s="463">
        <v>17</v>
      </c>
      <c r="R1873" s="464" t="s">
        <v>472</v>
      </c>
      <c r="S1873" s="464" t="s">
        <v>140</v>
      </c>
      <c r="T1873" s="464">
        <v>0</v>
      </c>
      <c r="U1873" s="464">
        <v>0</v>
      </c>
      <c r="V1873" s="464" t="s">
        <v>473</v>
      </c>
    </row>
    <row r="1874" spans="1:22" x14ac:dyDescent="0.2">
      <c r="A1874" s="406" t="s">
        <v>258</v>
      </c>
      <c r="B1874" s="406" t="s">
        <v>259</v>
      </c>
      <c r="C1874" s="406" t="s">
        <v>123</v>
      </c>
      <c r="D1874" s="406" t="s">
        <v>304</v>
      </c>
      <c r="E1874" s="406" t="s">
        <v>407</v>
      </c>
      <c r="F1874" s="406">
        <v>17</v>
      </c>
      <c r="G1874" s="406" t="s">
        <v>230</v>
      </c>
      <c r="H1874" s="406" t="s">
        <v>472</v>
      </c>
      <c r="I1874" s="406" t="s">
        <v>246</v>
      </c>
      <c r="J1874" s="406" t="s">
        <v>307</v>
      </c>
      <c r="K1874" s="406"/>
      <c r="L1874" s="406"/>
      <c r="M1874" s="406"/>
      <c r="N1874" s="406"/>
      <c r="O1874" s="406">
        <v>0</v>
      </c>
      <c r="P1874" s="406">
        <v>0</v>
      </c>
      <c r="Q1874" s="463">
        <v>17</v>
      </c>
      <c r="R1874" s="464" t="s">
        <v>472</v>
      </c>
      <c r="S1874" s="464" t="s">
        <v>141</v>
      </c>
      <c r="T1874" s="464">
        <v>0</v>
      </c>
      <c r="U1874" s="464">
        <v>0</v>
      </c>
      <c r="V1874" s="464" t="s">
        <v>473</v>
      </c>
    </row>
    <row r="1875" spans="1:22" x14ac:dyDescent="0.2">
      <c r="A1875" s="406" t="s">
        <v>258</v>
      </c>
      <c r="B1875" s="406" t="s">
        <v>259</v>
      </c>
      <c r="C1875" s="406" t="s">
        <v>123</v>
      </c>
      <c r="D1875" s="406" t="s">
        <v>73</v>
      </c>
      <c r="E1875" s="406" t="s">
        <v>407</v>
      </c>
      <c r="F1875" s="406">
        <v>18</v>
      </c>
      <c r="G1875" s="406" t="s">
        <v>230</v>
      </c>
      <c r="H1875" s="406" t="s">
        <v>172</v>
      </c>
      <c r="I1875" s="406" t="s">
        <v>246</v>
      </c>
      <c r="J1875" s="406" t="s">
        <v>307</v>
      </c>
      <c r="K1875" s="406"/>
      <c r="L1875" s="406"/>
      <c r="M1875" s="406"/>
      <c r="N1875" s="406"/>
      <c r="O1875" s="406">
        <v>0</v>
      </c>
      <c r="P1875" s="406">
        <v>0</v>
      </c>
      <c r="Q1875" s="463">
        <v>18</v>
      </c>
      <c r="R1875" s="464" t="s">
        <v>172</v>
      </c>
      <c r="S1875" s="464" t="s">
        <v>133</v>
      </c>
      <c r="T1875" s="464">
        <v>0</v>
      </c>
      <c r="U1875" s="464">
        <v>0</v>
      </c>
      <c r="V1875" s="464" t="s">
        <v>173</v>
      </c>
    </row>
    <row r="1876" spans="1:22" x14ac:dyDescent="0.2">
      <c r="A1876" s="406" t="s">
        <v>258</v>
      </c>
      <c r="B1876" s="406" t="s">
        <v>259</v>
      </c>
      <c r="C1876" s="406" t="s">
        <v>123</v>
      </c>
      <c r="D1876" s="406" t="s">
        <v>301</v>
      </c>
      <c r="E1876" s="406" t="s">
        <v>407</v>
      </c>
      <c r="F1876" s="406">
        <v>18</v>
      </c>
      <c r="G1876" s="406" t="s">
        <v>230</v>
      </c>
      <c r="H1876" s="406" t="s">
        <v>172</v>
      </c>
      <c r="I1876" s="406" t="s">
        <v>246</v>
      </c>
      <c r="J1876" s="406" t="s">
        <v>307</v>
      </c>
      <c r="K1876" s="406"/>
      <c r="L1876" s="406"/>
      <c r="M1876" s="406"/>
      <c r="N1876" s="406"/>
      <c r="O1876" s="406">
        <v>0</v>
      </c>
      <c r="P1876" s="406">
        <v>0</v>
      </c>
      <c r="Q1876" s="463">
        <v>18</v>
      </c>
      <c r="R1876" s="464" t="s">
        <v>172</v>
      </c>
      <c r="S1876" s="464" t="s">
        <v>135</v>
      </c>
      <c r="T1876" s="464">
        <v>0</v>
      </c>
      <c r="U1876" s="464">
        <v>0</v>
      </c>
      <c r="V1876" s="464" t="s">
        <v>173</v>
      </c>
    </row>
    <row r="1877" spans="1:22" x14ac:dyDescent="0.2">
      <c r="A1877" s="406" t="s">
        <v>258</v>
      </c>
      <c r="B1877" s="406" t="s">
        <v>259</v>
      </c>
      <c r="C1877" s="406" t="s">
        <v>123</v>
      </c>
      <c r="D1877" s="406" t="s">
        <v>302</v>
      </c>
      <c r="E1877" s="406" t="s">
        <v>407</v>
      </c>
      <c r="F1877" s="406">
        <v>18</v>
      </c>
      <c r="G1877" s="406" t="s">
        <v>230</v>
      </c>
      <c r="H1877" s="406" t="s">
        <v>172</v>
      </c>
      <c r="I1877" s="406" t="s">
        <v>246</v>
      </c>
      <c r="J1877" s="406" t="s">
        <v>307</v>
      </c>
      <c r="K1877" s="406"/>
      <c r="L1877" s="406"/>
      <c r="M1877" s="406"/>
      <c r="N1877" s="406"/>
      <c r="O1877" s="406">
        <v>0</v>
      </c>
      <c r="P1877" s="406">
        <v>0</v>
      </c>
      <c r="Q1877" s="463">
        <v>18</v>
      </c>
      <c r="R1877" s="464" t="s">
        <v>172</v>
      </c>
      <c r="S1877" s="464" t="s">
        <v>137</v>
      </c>
      <c r="T1877" s="464">
        <v>0</v>
      </c>
      <c r="U1877" s="464">
        <v>0</v>
      </c>
      <c r="V1877" s="464" t="s">
        <v>173</v>
      </c>
    </row>
    <row r="1878" spans="1:22" x14ac:dyDescent="0.2">
      <c r="A1878" s="406" t="s">
        <v>258</v>
      </c>
      <c r="B1878" s="406" t="s">
        <v>259</v>
      </c>
      <c r="C1878" s="406" t="s">
        <v>123</v>
      </c>
      <c r="D1878" s="406" t="s">
        <v>303</v>
      </c>
      <c r="E1878" s="406" t="s">
        <v>407</v>
      </c>
      <c r="F1878" s="406">
        <v>18</v>
      </c>
      <c r="G1878" s="406" t="s">
        <v>230</v>
      </c>
      <c r="H1878" s="406" t="s">
        <v>172</v>
      </c>
      <c r="I1878" s="406" t="s">
        <v>246</v>
      </c>
      <c r="J1878" s="406" t="s">
        <v>307</v>
      </c>
      <c r="K1878" s="406"/>
      <c r="L1878" s="406"/>
      <c r="M1878" s="406"/>
      <c r="N1878" s="406"/>
      <c r="O1878" s="406">
        <v>0</v>
      </c>
      <c r="P1878" s="406">
        <v>0</v>
      </c>
      <c r="Q1878" s="463">
        <v>18</v>
      </c>
      <c r="R1878" s="464" t="s">
        <v>172</v>
      </c>
      <c r="S1878" s="464" t="s">
        <v>139</v>
      </c>
      <c r="T1878" s="464">
        <v>0</v>
      </c>
      <c r="U1878" s="464">
        <v>0</v>
      </c>
      <c r="V1878" s="464" t="s">
        <v>173</v>
      </c>
    </row>
    <row r="1879" spans="1:22" x14ac:dyDescent="0.2">
      <c r="A1879" s="406" t="s">
        <v>258</v>
      </c>
      <c r="B1879" s="406" t="s">
        <v>259</v>
      </c>
      <c r="C1879" s="406" t="s">
        <v>123</v>
      </c>
      <c r="D1879" s="406" t="s">
        <v>304</v>
      </c>
      <c r="E1879" s="406" t="s">
        <v>407</v>
      </c>
      <c r="F1879" s="406">
        <v>18</v>
      </c>
      <c r="G1879" s="406" t="s">
        <v>230</v>
      </c>
      <c r="H1879" s="406" t="s">
        <v>172</v>
      </c>
      <c r="I1879" s="406" t="s">
        <v>246</v>
      </c>
      <c r="J1879" s="406" t="s">
        <v>307</v>
      </c>
      <c r="K1879" s="406"/>
      <c r="L1879" s="406"/>
      <c r="M1879" s="406"/>
      <c r="N1879" s="406"/>
      <c r="O1879" s="406">
        <v>0</v>
      </c>
      <c r="P1879" s="406">
        <v>0</v>
      </c>
      <c r="Q1879" s="463">
        <v>18</v>
      </c>
      <c r="R1879" s="464" t="s">
        <v>172</v>
      </c>
      <c r="S1879" s="464" t="s">
        <v>141</v>
      </c>
      <c r="T1879" s="464">
        <v>0</v>
      </c>
      <c r="U1879" s="464">
        <v>0</v>
      </c>
      <c r="V1879" s="464" t="s">
        <v>173</v>
      </c>
    </row>
    <row r="1880" spans="1:22" x14ac:dyDescent="0.2">
      <c r="A1880" s="406" t="s">
        <v>258</v>
      </c>
      <c r="B1880" s="406" t="s">
        <v>259</v>
      </c>
      <c r="C1880" s="406" t="s">
        <v>123</v>
      </c>
      <c r="D1880" s="406" t="s">
        <v>73</v>
      </c>
      <c r="E1880" s="406" t="s">
        <v>407</v>
      </c>
      <c r="F1880" s="406">
        <v>19</v>
      </c>
      <c r="G1880" s="406" t="s">
        <v>230</v>
      </c>
      <c r="H1880" s="406" t="s">
        <v>9</v>
      </c>
      <c r="I1880" s="406" t="s">
        <v>247</v>
      </c>
      <c r="J1880" s="406" t="s">
        <v>307</v>
      </c>
      <c r="K1880" s="406"/>
      <c r="L1880" s="406"/>
      <c r="M1880" s="406"/>
      <c r="N1880" s="406"/>
      <c r="O1880" s="406">
        <v>0</v>
      </c>
      <c r="P1880" s="406">
        <v>0</v>
      </c>
      <c r="Q1880" s="463">
        <v>19</v>
      </c>
      <c r="R1880" s="464" t="s">
        <v>9</v>
      </c>
      <c r="S1880" s="464" t="s">
        <v>133</v>
      </c>
      <c r="T1880" s="464">
        <v>0</v>
      </c>
      <c r="U1880" s="464">
        <v>0</v>
      </c>
      <c r="V1880" s="464"/>
    </row>
    <row r="1881" spans="1:22" x14ac:dyDescent="0.2">
      <c r="A1881" s="406" t="s">
        <v>258</v>
      </c>
      <c r="B1881" s="406" t="s">
        <v>259</v>
      </c>
      <c r="C1881" s="406" t="s">
        <v>123</v>
      </c>
      <c r="D1881" s="406" t="s">
        <v>301</v>
      </c>
      <c r="E1881" s="406" t="s">
        <v>407</v>
      </c>
      <c r="F1881" s="406">
        <v>19</v>
      </c>
      <c r="G1881" s="406" t="s">
        <v>230</v>
      </c>
      <c r="H1881" s="406" t="s">
        <v>9</v>
      </c>
      <c r="I1881" s="406" t="s">
        <v>247</v>
      </c>
      <c r="J1881" s="406" t="s">
        <v>307</v>
      </c>
      <c r="K1881" s="406"/>
      <c r="L1881" s="406"/>
      <c r="M1881" s="406"/>
      <c r="N1881" s="406"/>
      <c r="O1881" s="406">
        <v>0</v>
      </c>
      <c r="P1881" s="406">
        <v>0</v>
      </c>
      <c r="Q1881" s="463">
        <v>19</v>
      </c>
      <c r="R1881" s="464" t="s">
        <v>9</v>
      </c>
      <c r="S1881" s="464" t="s">
        <v>135</v>
      </c>
      <c r="T1881" s="464">
        <v>0</v>
      </c>
      <c r="U1881" s="464">
        <v>0</v>
      </c>
      <c r="V1881" s="464"/>
    </row>
    <row r="1882" spans="1:22" x14ac:dyDescent="0.2">
      <c r="A1882" s="406" t="s">
        <v>258</v>
      </c>
      <c r="B1882" s="406" t="s">
        <v>259</v>
      </c>
      <c r="C1882" s="406" t="s">
        <v>123</v>
      </c>
      <c r="D1882" s="406" t="s">
        <v>302</v>
      </c>
      <c r="E1882" s="406" t="s">
        <v>407</v>
      </c>
      <c r="F1882" s="406">
        <v>19</v>
      </c>
      <c r="G1882" s="406" t="s">
        <v>230</v>
      </c>
      <c r="H1882" s="406" t="s">
        <v>9</v>
      </c>
      <c r="I1882" s="406" t="s">
        <v>247</v>
      </c>
      <c r="J1882" s="406" t="s">
        <v>307</v>
      </c>
      <c r="K1882" s="406"/>
      <c r="L1882" s="406"/>
      <c r="M1882" s="406"/>
      <c r="N1882" s="406"/>
      <c r="O1882" s="406">
        <v>0</v>
      </c>
      <c r="P1882" s="406">
        <v>0</v>
      </c>
      <c r="Q1882" s="463">
        <v>19</v>
      </c>
      <c r="R1882" s="464" t="s">
        <v>9</v>
      </c>
      <c r="S1882" s="464" t="s">
        <v>137</v>
      </c>
      <c r="T1882" s="464">
        <v>0</v>
      </c>
      <c r="U1882" s="464">
        <v>0</v>
      </c>
      <c r="V1882" s="464"/>
    </row>
    <row r="1883" spans="1:22" x14ac:dyDescent="0.2">
      <c r="A1883" s="406" t="s">
        <v>258</v>
      </c>
      <c r="B1883" s="406" t="s">
        <v>259</v>
      </c>
      <c r="C1883" s="406" t="s">
        <v>123</v>
      </c>
      <c r="D1883" s="406" t="s">
        <v>303</v>
      </c>
      <c r="E1883" s="406" t="s">
        <v>407</v>
      </c>
      <c r="F1883" s="406">
        <v>19</v>
      </c>
      <c r="G1883" s="406" t="s">
        <v>230</v>
      </c>
      <c r="H1883" s="406" t="s">
        <v>9</v>
      </c>
      <c r="I1883" s="406" t="s">
        <v>247</v>
      </c>
      <c r="J1883" s="406" t="s">
        <v>307</v>
      </c>
      <c r="K1883" s="406"/>
      <c r="L1883" s="406"/>
      <c r="M1883" s="406"/>
      <c r="N1883" s="406"/>
      <c r="O1883" s="406">
        <v>0</v>
      </c>
      <c r="P1883" s="406">
        <v>0</v>
      </c>
      <c r="Q1883" s="463">
        <v>19</v>
      </c>
      <c r="R1883" s="464" t="s">
        <v>9</v>
      </c>
      <c r="S1883" s="464" t="s">
        <v>139</v>
      </c>
      <c r="T1883" s="464">
        <v>0</v>
      </c>
      <c r="U1883" s="464">
        <v>0</v>
      </c>
      <c r="V1883" s="464"/>
    </row>
    <row r="1884" spans="1:22" x14ac:dyDescent="0.2">
      <c r="A1884" s="406" t="s">
        <v>258</v>
      </c>
      <c r="B1884" s="406" t="s">
        <v>259</v>
      </c>
      <c r="C1884" s="406" t="s">
        <v>123</v>
      </c>
      <c r="D1884" s="406" t="s">
        <v>304</v>
      </c>
      <c r="E1884" s="406" t="s">
        <v>407</v>
      </c>
      <c r="F1884" s="406">
        <v>19</v>
      </c>
      <c r="G1884" s="406" t="s">
        <v>230</v>
      </c>
      <c r="H1884" s="406" t="s">
        <v>9</v>
      </c>
      <c r="I1884" s="406" t="s">
        <v>247</v>
      </c>
      <c r="J1884" s="406" t="s">
        <v>307</v>
      </c>
      <c r="K1884" s="406"/>
      <c r="L1884" s="406"/>
      <c r="M1884" s="406"/>
      <c r="N1884" s="406"/>
      <c r="O1884" s="406">
        <v>0</v>
      </c>
      <c r="P1884" s="406">
        <v>0</v>
      </c>
      <c r="Q1884" s="463">
        <v>19</v>
      </c>
      <c r="R1884" s="464" t="s">
        <v>9</v>
      </c>
      <c r="S1884" s="464" t="s">
        <v>141</v>
      </c>
      <c r="T1884" s="464">
        <v>0</v>
      </c>
      <c r="U1884" s="464">
        <v>0</v>
      </c>
      <c r="V1884" s="464"/>
    </row>
    <row r="1885" spans="1:22" x14ac:dyDescent="0.2">
      <c r="A1885" s="406" t="s">
        <v>258</v>
      </c>
      <c r="B1885" s="406" t="s">
        <v>259</v>
      </c>
      <c r="C1885" s="406" t="s">
        <v>123</v>
      </c>
      <c r="D1885" s="406" t="s">
        <v>73</v>
      </c>
      <c r="E1885" s="406" t="s">
        <v>407</v>
      </c>
      <c r="F1885" s="406">
        <v>1</v>
      </c>
      <c r="G1885" s="406" t="s">
        <v>230</v>
      </c>
      <c r="H1885" s="406" t="s">
        <v>143</v>
      </c>
      <c r="I1885" s="406" t="s">
        <v>246</v>
      </c>
      <c r="J1885" s="406" t="s">
        <v>314</v>
      </c>
      <c r="K1885" s="406"/>
      <c r="L1885" s="406"/>
      <c r="M1885" s="406"/>
      <c r="N1885" s="406"/>
      <c r="O1885" s="406">
        <v>0</v>
      </c>
      <c r="P1885" s="406">
        <v>0.25</v>
      </c>
      <c r="Q1885" s="463">
        <v>1</v>
      </c>
      <c r="R1885" s="464" t="s">
        <v>143</v>
      </c>
      <c r="S1885" s="464" t="s">
        <v>132</v>
      </c>
      <c r="T1885" s="464">
        <v>0</v>
      </c>
      <c r="U1885" s="464">
        <v>0.25</v>
      </c>
      <c r="V1885" s="464" t="s">
        <v>144</v>
      </c>
    </row>
    <row r="1886" spans="1:22" x14ac:dyDescent="0.2">
      <c r="A1886" s="406" t="s">
        <v>258</v>
      </c>
      <c r="B1886" s="406" t="s">
        <v>259</v>
      </c>
      <c r="C1886" s="406" t="s">
        <v>123</v>
      </c>
      <c r="D1886" s="406" t="s">
        <v>73</v>
      </c>
      <c r="E1886" s="406" t="s">
        <v>407</v>
      </c>
      <c r="F1886" s="406">
        <v>1</v>
      </c>
      <c r="G1886" s="406" t="s">
        <v>230</v>
      </c>
      <c r="H1886" s="406" t="s">
        <v>143</v>
      </c>
      <c r="I1886" s="406" t="s">
        <v>246</v>
      </c>
      <c r="J1886" s="406" t="s">
        <v>307</v>
      </c>
      <c r="K1886" s="406"/>
      <c r="L1886" s="406"/>
      <c r="M1886" s="406"/>
      <c r="N1886" s="406"/>
      <c r="O1886" s="406">
        <v>0</v>
      </c>
      <c r="P1886" s="406">
        <v>0</v>
      </c>
      <c r="Q1886" s="463">
        <v>1</v>
      </c>
      <c r="R1886" s="464" t="s">
        <v>143</v>
      </c>
      <c r="S1886" s="464" t="s">
        <v>133</v>
      </c>
      <c r="T1886" s="464">
        <v>0</v>
      </c>
      <c r="U1886" s="464">
        <v>0</v>
      </c>
      <c r="V1886" s="464" t="s">
        <v>144</v>
      </c>
    </row>
    <row r="1887" spans="1:22" x14ac:dyDescent="0.2">
      <c r="A1887" s="406" t="s">
        <v>258</v>
      </c>
      <c r="B1887" s="406" t="s">
        <v>259</v>
      </c>
      <c r="C1887" s="406" t="s">
        <v>123</v>
      </c>
      <c r="D1887" s="406" t="s">
        <v>301</v>
      </c>
      <c r="E1887" s="406" t="s">
        <v>407</v>
      </c>
      <c r="F1887" s="406">
        <v>1</v>
      </c>
      <c r="G1887" s="406" t="s">
        <v>230</v>
      </c>
      <c r="H1887" s="406" t="s">
        <v>143</v>
      </c>
      <c r="I1887" s="406" t="s">
        <v>246</v>
      </c>
      <c r="J1887" s="406" t="s">
        <v>314</v>
      </c>
      <c r="K1887" s="406"/>
      <c r="L1887" s="406"/>
      <c r="M1887" s="406"/>
      <c r="N1887" s="406"/>
      <c r="O1887" s="406">
        <v>0</v>
      </c>
      <c r="P1887" s="406">
        <v>0.1</v>
      </c>
      <c r="Q1887" s="463">
        <v>1</v>
      </c>
      <c r="R1887" s="464" t="s">
        <v>143</v>
      </c>
      <c r="S1887" s="464" t="s">
        <v>134</v>
      </c>
      <c r="T1887" s="464">
        <v>0</v>
      </c>
      <c r="U1887" s="464">
        <v>0.1</v>
      </c>
      <c r="V1887" s="464" t="s">
        <v>144</v>
      </c>
    </row>
    <row r="1888" spans="1:22" x14ac:dyDescent="0.2">
      <c r="A1888" s="406" t="s">
        <v>258</v>
      </c>
      <c r="B1888" s="406" t="s">
        <v>259</v>
      </c>
      <c r="C1888" s="406" t="s">
        <v>123</v>
      </c>
      <c r="D1888" s="406" t="s">
        <v>301</v>
      </c>
      <c r="E1888" s="406" t="s">
        <v>407</v>
      </c>
      <c r="F1888" s="406">
        <v>1</v>
      </c>
      <c r="G1888" s="406" t="s">
        <v>230</v>
      </c>
      <c r="H1888" s="406" t="s">
        <v>143</v>
      </c>
      <c r="I1888" s="406" t="s">
        <v>246</v>
      </c>
      <c r="J1888" s="406" t="s">
        <v>307</v>
      </c>
      <c r="K1888" s="406"/>
      <c r="L1888" s="406"/>
      <c r="M1888" s="406"/>
      <c r="N1888" s="406"/>
      <c r="O1888" s="406">
        <v>0</v>
      </c>
      <c r="P1888" s="406">
        <v>0</v>
      </c>
      <c r="Q1888" s="463">
        <v>1</v>
      </c>
      <c r="R1888" s="464" t="s">
        <v>143</v>
      </c>
      <c r="S1888" s="464" t="s">
        <v>135</v>
      </c>
      <c r="T1888" s="464">
        <v>0</v>
      </c>
      <c r="U1888" s="464">
        <v>0</v>
      </c>
      <c r="V1888" s="464" t="s">
        <v>144</v>
      </c>
    </row>
    <row r="1889" spans="1:22" x14ac:dyDescent="0.2">
      <c r="A1889" s="406" t="s">
        <v>258</v>
      </c>
      <c r="B1889" s="406" t="s">
        <v>259</v>
      </c>
      <c r="C1889" s="406" t="s">
        <v>123</v>
      </c>
      <c r="D1889" s="406" t="s">
        <v>302</v>
      </c>
      <c r="E1889" s="406" t="s">
        <v>407</v>
      </c>
      <c r="F1889" s="406">
        <v>1</v>
      </c>
      <c r="G1889" s="406" t="s">
        <v>230</v>
      </c>
      <c r="H1889" s="406" t="s">
        <v>143</v>
      </c>
      <c r="I1889" s="406" t="s">
        <v>246</v>
      </c>
      <c r="J1889" s="406" t="s">
        <v>314</v>
      </c>
      <c r="K1889" s="406"/>
      <c r="L1889" s="406"/>
      <c r="M1889" s="406"/>
      <c r="N1889" s="406"/>
      <c r="O1889" s="406">
        <v>0</v>
      </c>
      <c r="P1889" s="406">
        <v>0</v>
      </c>
      <c r="Q1889" s="463">
        <v>1</v>
      </c>
      <c r="R1889" s="464" t="s">
        <v>143</v>
      </c>
      <c r="S1889" s="464" t="s">
        <v>136</v>
      </c>
      <c r="T1889" s="464">
        <v>0</v>
      </c>
      <c r="U1889" s="464">
        <v>0</v>
      </c>
      <c r="V1889" s="464" t="s">
        <v>144</v>
      </c>
    </row>
    <row r="1890" spans="1:22" x14ac:dyDescent="0.2">
      <c r="A1890" s="406" t="s">
        <v>258</v>
      </c>
      <c r="B1890" s="406" t="s">
        <v>259</v>
      </c>
      <c r="C1890" s="406" t="s">
        <v>123</v>
      </c>
      <c r="D1890" s="406" t="s">
        <v>302</v>
      </c>
      <c r="E1890" s="406" t="s">
        <v>407</v>
      </c>
      <c r="F1890" s="406">
        <v>1</v>
      </c>
      <c r="G1890" s="406" t="s">
        <v>230</v>
      </c>
      <c r="H1890" s="406" t="s">
        <v>143</v>
      </c>
      <c r="I1890" s="406" t="s">
        <v>246</v>
      </c>
      <c r="J1890" s="406" t="s">
        <v>307</v>
      </c>
      <c r="K1890" s="406"/>
      <c r="L1890" s="406"/>
      <c r="M1890" s="406"/>
      <c r="N1890" s="406"/>
      <c r="O1890" s="406">
        <v>0</v>
      </c>
      <c r="P1890" s="406">
        <v>0</v>
      </c>
      <c r="Q1890" s="463">
        <v>1</v>
      </c>
      <c r="R1890" s="464" t="s">
        <v>143</v>
      </c>
      <c r="S1890" s="464" t="s">
        <v>137</v>
      </c>
      <c r="T1890" s="464">
        <v>0</v>
      </c>
      <c r="U1890" s="464">
        <v>0</v>
      </c>
      <c r="V1890" s="464" t="s">
        <v>144</v>
      </c>
    </row>
    <row r="1891" spans="1:22" x14ac:dyDescent="0.2">
      <c r="A1891" s="406" t="s">
        <v>258</v>
      </c>
      <c r="B1891" s="406" t="s">
        <v>259</v>
      </c>
      <c r="C1891" s="406" t="s">
        <v>123</v>
      </c>
      <c r="D1891" s="406" t="s">
        <v>303</v>
      </c>
      <c r="E1891" s="406" t="s">
        <v>407</v>
      </c>
      <c r="F1891" s="406">
        <v>1</v>
      </c>
      <c r="G1891" s="406" t="s">
        <v>230</v>
      </c>
      <c r="H1891" s="406" t="s">
        <v>143</v>
      </c>
      <c r="I1891" s="406" t="s">
        <v>246</v>
      </c>
      <c r="J1891" s="406" t="s">
        <v>314</v>
      </c>
      <c r="K1891" s="406"/>
      <c r="L1891" s="406"/>
      <c r="M1891" s="406"/>
      <c r="N1891" s="406"/>
      <c r="O1891" s="406">
        <v>0</v>
      </c>
      <c r="P1891" s="406">
        <v>0</v>
      </c>
      <c r="Q1891" s="463">
        <v>1</v>
      </c>
      <c r="R1891" s="464" t="s">
        <v>143</v>
      </c>
      <c r="S1891" s="464" t="s">
        <v>138</v>
      </c>
      <c r="T1891" s="464">
        <v>0</v>
      </c>
      <c r="U1891" s="464">
        <v>0</v>
      </c>
      <c r="V1891" s="464" t="s">
        <v>144</v>
      </c>
    </row>
    <row r="1892" spans="1:22" x14ac:dyDescent="0.2">
      <c r="A1892" s="406" t="s">
        <v>258</v>
      </c>
      <c r="B1892" s="406" t="s">
        <v>259</v>
      </c>
      <c r="C1892" s="406" t="s">
        <v>123</v>
      </c>
      <c r="D1892" s="406" t="s">
        <v>303</v>
      </c>
      <c r="E1892" s="406" t="s">
        <v>407</v>
      </c>
      <c r="F1892" s="406">
        <v>1</v>
      </c>
      <c r="G1892" s="406" t="s">
        <v>230</v>
      </c>
      <c r="H1892" s="406" t="s">
        <v>143</v>
      </c>
      <c r="I1892" s="406" t="s">
        <v>246</v>
      </c>
      <c r="J1892" s="406" t="s">
        <v>307</v>
      </c>
      <c r="K1892" s="406"/>
      <c r="L1892" s="406"/>
      <c r="M1892" s="406"/>
      <c r="N1892" s="406"/>
      <c r="O1892" s="406">
        <v>0</v>
      </c>
      <c r="P1892" s="406">
        <v>0</v>
      </c>
      <c r="Q1892" s="463">
        <v>1</v>
      </c>
      <c r="R1892" s="464" t="s">
        <v>143</v>
      </c>
      <c r="S1892" s="464" t="s">
        <v>139</v>
      </c>
      <c r="T1892" s="464">
        <v>0</v>
      </c>
      <c r="U1892" s="464">
        <v>0</v>
      </c>
      <c r="V1892" s="464" t="s">
        <v>144</v>
      </c>
    </row>
    <row r="1893" spans="1:22" x14ac:dyDescent="0.2">
      <c r="A1893" s="406" t="s">
        <v>258</v>
      </c>
      <c r="B1893" s="406" t="s">
        <v>259</v>
      </c>
      <c r="C1893" s="406" t="s">
        <v>123</v>
      </c>
      <c r="D1893" s="406" t="s">
        <v>304</v>
      </c>
      <c r="E1893" s="406" t="s">
        <v>407</v>
      </c>
      <c r="F1893" s="406">
        <v>1</v>
      </c>
      <c r="G1893" s="406" t="s">
        <v>230</v>
      </c>
      <c r="H1893" s="406" t="s">
        <v>143</v>
      </c>
      <c r="I1893" s="406" t="s">
        <v>246</v>
      </c>
      <c r="J1893" s="406" t="s">
        <v>314</v>
      </c>
      <c r="K1893" s="406"/>
      <c r="L1893" s="406"/>
      <c r="M1893" s="406"/>
      <c r="N1893" s="406"/>
      <c r="O1893" s="406">
        <v>0</v>
      </c>
      <c r="P1893" s="406">
        <v>0</v>
      </c>
      <c r="Q1893" s="463">
        <v>1</v>
      </c>
      <c r="R1893" s="464" t="s">
        <v>143</v>
      </c>
      <c r="S1893" s="464" t="s">
        <v>140</v>
      </c>
      <c r="T1893" s="464">
        <v>0</v>
      </c>
      <c r="U1893" s="464">
        <v>0</v>
      </c>
      <c r="V1893" s="464" t="s">
        <v>144</v>
      </c>
    </row>
    <row r="1894" spans="1:22" x14ac:dyDescent="0.2">
      <c r="A1894" s="406" t="s">
        <v>258</v>
      </c>
      <c r="B1894" s="406" t="s">
        <v>259</v>
      </c>
      <c r="C1894" s="406" t="s">
        <v>123</v>
      </c>
      <c r="D1894" s="406" t="s">
        <v>304</v>
      </c>
      <c r="E1894" s="406" t="s">
        <v>407</v>
      </c>
      <c r="F1894" s="406">
        <v>1</v>
      </c>
      <c r="G1894" s="406" t="s">
        <v>230</v>
      </c>
      <c r="H1894" s="406" t="s">
        <v>143</v>
      </c>
      <c r="I1894" s="406" t="s">
        <v>246</v>
      </c>
      <c r="J1894" s="406" t="s">
        <v>307</v>
      </c>
      <c r="K1894" s="406"/>
      <c r="L1894" s="406"/>
      <c r="M1894" s="406"/>
      <c r="N1894" s="406"/>
      <c r="O1894" s="406">
        <v>0</v>
      </c>
      <c r="P1894" s="406">
        <v>0</v>
      </c>
      <c r="Q1894" s="463">
        <v>1</v>
      </c>
      <c r="R1894" s="464" t="s">
        <v>143</v>
      </c>
      <c r="S1894" s="464" t="s">
        <v>141</v>
      </c>
      <c r="T1894" s="464">
        <v>0</v>
      </c>
      <c r="U1894" s="464">
        <v>0</v>
      </c>
      <c r="V1894" s="464" t="s">
        <v>144</v>
      </c>
    </row>
    <row r="1895" spans="1:22" x14ac:dyDescent="0.2">
      <c r="A1895" s="406" t="s">
        <v>258</v>
      </c>
      <c r="B1895" s="406" t="s">
        <v>259</v>
      </c>
      <c r="C1895" s="406" t="s">
        <v>123</v>
      </c>
      <c r="D1895" s="406" t="s">
        <v>73</v>
      </c>
      <c r="E1895" s="406" t="s">
        <v>407</v>
      </c>
      <c r="F1895" s="406">
        <v>2</v>
      </c>
      <c r="G1895" s="406" t="s">
        <v>230</v>
      </c>
      <c r="H1895" s="406" t="s">
        <v>145</v>
      </c>
      <c r="I1895" s="406" t="s">
        <v>246</v>
      </c>
      <c r="J1895" s="406" t="s">
        <v>314</v>
      </c>
      <c r="K1895" s="406"/>
      <c r="L1895" s="406"/>
      <c r="M1895" s="406"/>
      <c r="N1895" s="406"/>
      <c r="O1895" s="406">
        <v>0</v>
      </c>
      <c r="P1895" s="406">
        <v>0.5</v>
      </c>
      <c r="Q1895" s="463">
        <v>2</v>
      </c>
      <c r="R1895" s="464" t="s">
        <v>145</v>
      </c>
      <c r="S1895" s="464" t="s">
        <v>132</v>
      </c>
      <c r="T1895" s="464">
        <v>0</v>
      </c>
      <c r="U1895" s="464">
        <v>0.5</v>
      </c>
      <c r="V1895" s="464" t="s">
        <v>146</v>
      </c>
    </row>
    <row r="1896" spans="1:22" x14ac:dyDescent="0.2">
      <c r="A1896" s="406" t="s">
        <v>258</v>
      </c>
      <c r="B1896" s="406" t="s">
        <v>259</v>
      </c>
      <c r="C1896" s="406" t="s">
        <v>123</v>
      </c>
      <c r="D1896" s="406" t="s">
        <v>73</v>
      </c>
      <c r="E1896" s="406" t="s">
        <v>407</v>
      </c>
      <c r="F1896" s="406">
        <v>2</v>
      </c>
      <c r="G1896" s="406" t="s">
        <v>230</v>
      </c>
      <c r="H1896" s="406" t="s">
        <v>145</v>
      </c>
      <c r="I1896" s="406" t="s">
        <v>246</v>
      </c>
      <c r="J1896" s="406" t="s">
        <v>307</v>
      </c>
      <c r="K1896" s="406"/>
      <c r="L1896" s="406"/>
      <c r="M1896" s="406"/>
      <c r="N1896" s="406"/>
      <c r="O1896" s="406">
        <v>0</v>
      </c>
      <c r="P1896" s="406">
        <v>0</v>
      </c>
      <c r="Q1896" s="463">
        <v>2</v>
      </c>
      <c r="R1896" s="464" t="s">
        <v>145</v>
      </c>
      <c r="S1896" s="464" t="s">
        <v>133</v>
      </c>
      <c r="T1896" s="464">
        <v>0</v>
      </c>
      <c r="U1896" s="464">
        <v>0</v>
      </c>
      <c r="V1896" s="464" t="s">
        <v>146</v>
      </c>
    </row>
    <row r="1897" spans="1:22" x14ac:dyDescent="0.2">
      <c r="A1897" s="406" t="s">
        <v>258</v>
      </c>
      <c r="B1897" s="406" t="s">
        <v>259</v>
      </c>
      <c r="C1897" s="406" t="s">
        <v>123</v>
      </c>
      <c r="D1897" s="406" t="s">
        <v>301</v>
      </c>
      <c r="E1897" s="406" t="s">
        <v>407</v>
      </c>
      <c r="F1897" s="406">
        <v>2</v>
      </c>
      <c r="G1897" s="406" t="s">
        <v>230</v>
      </c>
      <c r="H1897" s="406" t="s">
        <v>145</v>
      </c>
      <c r="I1897" s="406" t="s">
        <v>246</v>
      </c>
      <c r="J1897" s="406" t="s">
        <v>314</v>
      </c>
      <c r="K1897" s="406"/>
      <c r="L1897" s="406"/>
      <c r="M1897" s="406"/>
      <c r="N1897" s="406"/>
      <c r="O1897" s="406">
        <v>0</v>
      </c>
      <c r="P1897" s="406">
        <v>0.5</v>
      </c>
      <c r="Q1897" s="463">
        <v>2</v>
      </c>
      <c r="R1897" s="464" t="s">
        <v>145</v>
      </c>
      <c r="S1897" s="464" t="s">
        <v>134</v>
      </c>
      <c r="T1897" s="464">
        <v>0</v>
      </c>
      <c r="U1897" s="464">
        <v>0.5</v>
      </c>
      <c r="V1897" s="464" t="s">
        <v>146</v>
      </c>
    </row>
    <row r="1898" spans="1:22" x14ac:dyDescent="0.2">
      <c r="A1898" s="406" t="s">
        <v>258</v>
      </c>
      <c r="B1898" s="406" t="s">
        <v>259</v>
      </c>
      <c r="C1898" s="406" t="s">
        <v>123</v>
      </c>
      <c r="D1898" s="406" t="s">
        <v>301</v>
      </c>
      <c r="E1898" s="406" t="s">
        <v>407</v>
      </c>
      <c r="F1898" s="406">
        <v>2</v>
      </c>
      <c r="G1898" s="406" t="s">
        <v>230</v>
      </c>
      <c r="H1898" s="406" t="s">
        <v>145</v>
      </c>
      <c r="I1898" s="406" t="s">
        <v>246</v>
      </c>
      <c r="J1898" s="406" t="s">
        <v>307</v>
      </c>
      <c r="K1898" s="406"/>
      <c r="L1898" s="406"/>
      <c r="M1898" s="406"/>
      <c r="N1898" s="406"/>
      <c r="O1898" s="406">
        <v>0</v>
      </c>
      <c r="P1898" s="406">
        <v>0</v>
      </c>
      <c r="Q1898" s="463">
        <v>2</v>
      </c>
      <c r="R1898" s="464" t="s">
        <v>145</v>
      </c>
      <c r="S1898" s="464" t="s">
        <v>135</v>
      </c>
      <c r="T1898" s="464">
        <v>0</v>
      </c>
      <c r="U1898" s="464">
        <v>0</v>
      </c>
      <c r="V1898" s="464" t="s">
        <v>146</v>
      </c>
    </row>
    <row r="1899" spans="1:22" x14ac:dyDescent="0.2">
      <c r="A1899" s="406" t="s">
        <v>258</v>
      </c>
      <c r="B1899" s="406" t="s">
        <v>259</v>
      </c>
      <c r="C1899" s="406" t="s">
        <v>123</v>
      </c>
      <c r="D1899" s="406" t="s">
        <v>302</v>
      </c>
      <c r="E1899" s="406" t="s">
        <v>407</v>
      </c>
      <c r="F1899" s="406">
        <v>2</v>
      </c>
      <c r="G1899" s="406" t="s">
        <v>230</v>
      </c>
      <c r="H1899" s="406" t="s">
        <v>145</v>
      </c>
      <c r="I1899" s="406" t="s">
        <v>246</v>
      </c>
      <c r="J1899" s="406" t="s">
        <v>314</v>
      </c>
      <c r="K1899" s="406"/>
      <c r="L1899" s="406"/>
      <c r="M1899" s="406"/>
      <c r="N1899" s="406"/>
      <c r="O1899" s="406">
        <v>0</v>
      </c>
      <c r="P1899" s="406">
        <v>0.5</v>
      </c>
      <c r="Q1899" s="463">
        <v>2</v>
      </c>
      <c r="R1899" s="464" t="s">
        <v>145</v>
      </c>
      <c r="S1899" s="464" t="s">
        <v>136</v>
      </c>
      <c r="T1899" s="464">
        <v>0</v>
      </c>
      <c r="U1899" s="464">
        <v>0.5</v>
      </c>
      <c r="V1899" s="464" t="s">
        <v>146</v>
      </c>
    </row>
    <row r="1900" spans="1:22" x14ac:dyDescent="0.2">
      <c r="A1900" s="406" t="s">
        <v>258</v>
      </c>
      <c r="B1900" s="406" t="s">
        <v>259</v>
      </c>
      <c r="C1900" s="406" t="s">
        <v>123</v>
      </c>
      <c r="D1900" s="406" t="s">
        <v>302</v>
      </c>
      <c r="E1900" s="406" t="s">
        <v>407</v>
      </c>
      <c r="F1900" s="406">
        <v>2</v>
      </c>
      <c r="G1900" s="406" t="s">
        <v>230</v>
      </c>
      <c r="H1900" s="406" t="s">
        <v>145</v>
      </c>
      <c r="I1900" s="406" t="s">
        <v>246</v>
      </c>
      <c r="J1900" s="406" t="s">
        <v>307</v>
      </c>
      <c r="K1900" s="406"/>
      <c r="L1900" s="406"/>
      <c r="M1900" s="406"/>
      <c r="N1900" s="406"/>
      <c r="O1900" s="406">
        <v>0</v>
      </c>
      <c r="P1900" s="406">
        <v>0</v>
      </c>
      <c r="Q1900" s="463">
        <v>2</v>
      </c>
      <c r="R1900" s="464" t="s">
        <v>145</v>
      </c>
      <c r="S1900" s="464" t="s">
        <v>137</v>
      </c>
      <c r="T1900" s="464">
        <v>0</v>
      </c>
      <c r="U1900" s="464">
        <v>0</v>
      </c>
      <c r="V1900" s="464" t="s">
        <v>146</v>
      </c>
    </row>
    <row r="1901" spans="1:22" x14ac:dyDescent="0.2">
      <c r="A1901" s="406" t="s">
        <v>258</v>
      </c>
      <c r="B1901" s="406" t="s">
        <v>259</v>
      </c>
      <c r="C1901" s="406" t="s">
        <v>123</v>
      </c>
      <c r="D1901" s="406" t="s">
        <v>303</v>
      </c>
      <c r="E1901" s="406" t="s">
        <v>407</v>
      </c>
      <c r="F1901" s="406">
        <v>2</v>
      </c>
      <c r="G1901" s="406" t="s">
        <v>230</v>
      </c>
      <c r="H1901" s="406" t="s">
        <v>145</v>
      </c>
      <c r="I1901" s="406" t="s">
        <v>246</v>
      </c>
      <c r="J1901" s="406" t="s">
        <v>314</v>
      </c>
      <c r="K1901" s="406"/>
      <c r="L1901" s="406"/>
      <c r="M1901" s="406"/>
      <c r="N1901" s="406"/>
      <c r="O1901" s="406">
        <v>0</v>
      </c>
      <c r="P1901" s="406">
        <v>0.5</v>
      </c>
      <c r="Q1901" s="463">
        <v>2</v>
      </c>
      <c r="R1901" s="464" t="s">
        <v>145</v>
      </c>
      <c r="S1901" s="464" t="s">
        <v>138</v>
      </c>
      <c r="T1901" s="464">
        <v>0</v>
      </c>
      <c r="U1901" s="464">
        <v>0.5</v>
      </c>
      <c r="V1901" s="464" t="s">
        <v>146</v>
      </c>
    </row>
    <row r="1902" spans="1:22" x14ac:dyDescent="0.2">
      <c r="A1902" s="406" t="s">
        <v>258</v>
      </c>
      <c r="B1902" s="406" t="s">
        <v>259</v>
      </c>
      <c r="C1902" s="406" t="s">
        <v>123</v>
      </c>
      <c r="D1902" s="406" t="s">
        <v>303</v>
      </c>
      <c r="E1902" s="406" t="s">
        <v>407</v>
      </c>
      <c r="F1902" s="406">
        <v>2</v>
      </c>
      <c r="G1902" s="406" t="s">
        <v>230</v>
      </c>
      <c r="H1902" s="406" t="s">
        <v>145</v>
      </c>
      <c r="I1902" s="406" t="s">
        <v>246</v>
      </c>
      <c r="J1902" s="406" t="s">
        <v>307</v>
      </c>
      <c r="K1902" s="406"/>
      <c r="L1902" s="406"/>
      <c r="M1902" s="406"/>
      <c r="N1902" s="406"/>
      <c r="O1902" s="406">
        <v>0</v>
      </c>
      <c r="P1902" s="406">
        <v>0</v>
      </c>
      <c r="Q1902" s="463">
        <v>2</v>
      </c>
      <c r="R1902" s="464" t="s">
        <v>145</v>
      </c>
      <c r="S1902" s="464" t="s">
        <v>139</v>
      </c>
      <c r="T1902" s="464">
        <v>0</v>
      </c>
      <c r="U1902" s="464">
        <v>0</v>
      </c>
      <c r="V1902" s="464" t="s">
        <v>146</v>
      </c>
    </row>
    <row r="1903" spans="1:22" x14ac:dyDescent="0.2">
      <c r="A1903" s="406" t="s">
        <v>258</v>
      </c>
      <c r="B1903" s="406" t="s">
        <v>259</v>
      </c>
      <c r="C1903" s="406" t="s">
        <v>123</v>
      </c>
      <c r="D1903" s="406" t="s">
        <v>304</v>
      </c>
      <c r="E1903" s="406" t="s">
        <v>407</v>
      </c>
      <c r="F1903" s="406">
        <v>2</v>
      </c>
      <c r="G1903" s="406" t="s">
        <v>230</v>
      </c>
      <c r="H1903" s="406" t="s">
        <v>145</v>
      </c>
      <c r="I1903" s="406" t="s">
        <v>246</v>
      </c>
      <c r="J1903" s="406" t="s">
        <v>314</v>
      </c>
      <c r="K1903" s="406"/>
      <c r="L1903" s="406"/>
      <c r="M1903" s="406"/>
      <c r="N1903" s="406"/>
      <c r="O1903" s="406">
        <v>0</v>
      </c>
      <c r="P1903" s="406">
        <v>0.5</v>
      </c>
      <c r="Q1903" s="463">
        <v>2</v>
      </c>
      <c r="R1903" s="464" t="s">
        <v>145</v>
      </c>
      <c r="S1903" s="464" t="s">
        <v>140</v>
      </c>
      <c r="T1903" s="464">
        <v>0</v>
      </c>
      <c r="U1903" s="464">
        <v>0.5</v>
      </c>
      <c r="V1903" s="464" t="s">
        <v>146</v>
      </c>
    </row>
    <row r="1904" spans="1:22" x14ac:dyDescent="0.2">
      <c r="A1904" s="406" t="s">
        <v>258</v>
      </c>
      <c r="B1904" s="406" t="s">
        <v>259</v>
      </c>
      <c r="C1904" s="406" t="s">
        <v>123</v>
      </c>
      <c r="D1904" s="406" t="s">
        <v>304</v>
      </c>
      <c r="E1904" s="406" t="s">
        <v>407</v>
      </c>
      <c r="F1904" s="406">
        <v>2</v>
      </c>
      <c r="G1904" s="406" t="s">
        <v>230</v>
      </c>
      <c r="H1904" s="406" t="s">
        <v>145</v>
      </c>
      <c r="I1904" s="406" t="s">
        <v>246</v>
      </c>
      <c r="J1904" s="406" t="s">
        <v>307</v>
      </c>
      <c r="K1904" s="406"/>
      <c r="L1904" s="406"/>
      <c r="M1904" s="406"/>
      <c r="N1904" s="406"/>
      <c r="O1904" s="406">
        <v>0</v>
      </c>
      <c r="P1904" s="406">
        <v>0</v>
      </c>
      <c r="Q1904" s="463">
        <v>2</v>
      </c>
      <c r="R1904" s="464" t="s">
        <v>145</v>
      </c>
      <c r="S1904" s="464" t="s">
        <v>141</v>
      </c>
      <c r="T1904" s="464">
        <v>0</v>
      </c>
      <c r="U1904" s="464">
        <v>0</v>
      </c>
      <c r="V1904" s="464" t="s">
        <v>146</v>
      </c>
    </row>
    <row r="1905" spans="1:22" x14ac:dyDescent="0.2">
      <c r="A1905" s="406" t="s">
        <v>258</v>
      </c>
      <c r="B1905" s="406" t="s">
        <v>259</v>
      </c>
      <c r="C1905" s="406" t="s">
        <v>123</v>
      </c>
      <c r="D1905" s="406" t="s">
        <v>73</v>
      </c>
      <c r="E1905" s="406" t="s">
        <v>407</v>
      </c>
      <c r="F1905" s="406">
        <v>3</v>
      </c>
      <c r="G1905" s="406" t="s">
        <v>230</v>
      </c>
      <c r="H1905" s="406" t="s">
        <v>147</v>
      </c>
      <c r="I1905" s="406" t="s">
        <v>246</v>
      </c>
      <c r="J1905" s="406" t="s">
        <v>314</v>
      </c>
      <c r="K1905" s="406"/>
      <c r="L1905" s="406"/>
      <c r="M1905" s="406"/>
      <c r="N1905" s="406"/>
      <c r="O1905" s="406">
        <v>0</v>
      </c>
      <c r="P1905" s="406">
        <v>0.7</v>
      </c>
      <c r="Q1905" s="463">
        <v>3</v>
      </c>
      <c r="R1905" s="464" t="s">
        <v>147</v>
      </c>
      <c r="S1905" s="464" t="s">
        <v>132</v>
      </c>
      <c r="T1905" s="464">
        <v>0</v>
      </c>
      <c r="U1905" s="464">
        <v>0.7</v>
      </c>
      <c r="V1905" s="464" t="s">
        <v>148</v>
      </c>
    </row>
    <row r="1906" spans="1:22" x14ac:dyDescent="0.2">
      <c r="A1906" s="406" t="s">
        <v>258</v>
      </c>
      <c r="B1906" s="406" t="s">
        <v>259</v>
      </c>
      <c r="C1906" s="406" t="s">
        <v>123</v>
      </c>
      <c r="D1906" s="406" t="s">
        <v>73</v>
      </c>
      <c r="E1906" s="406" t="s">
        <v>407</v>
      </c>
      <c r="F1906" s="406">
        <v>3</v>
      </c>
      <c r="G1906" s="406" t="s">
        <v>230</v>
      </c>
      <c r="H1906" s="406" t="s">
        <v>147</v>
      </c>
      <c r="I1906" s="406" t="s">
        <v>246</v>
      </c>
      <c r="J1906" s="406" t="s">
        <v>307</v>
      </c>
      <c r="K1906" s="406"/>
      <c r="L1906" s="406"/>
      <c r="M1906" s="406"/>
      <c r="N1906" s="406"/>
      <c r="O1906" s="406">
        <v>0</v>
      </c>
      <c r="P1906" s="406">
        <v>0</v>
      </c>
      <c r="Q1906" s="463">
        <v>3</v>
      </c>
      <c r="R1906" s="464" t="s">
        <v>147</v>
      </c>
      <c r="S1906" s="464" t="s">
        <v>133</v>
      </c>
      <c r="T1906" s="464">
        <v>0</v>
      </c>
      <c r="U1906" s="464">
        <v>0</v>
      </c>
      <c r="V1906" s="464" t="s">
        <v>148</v>
      </c>
    </row>
    <row r="1907" spans="1:22" x14ac:dyDescent="0.2">
      <c r="A1907" s="406" t="s">
        <v>258</v>
      </c>
      <c r="B1907" s="406" t="s">
        <v>259</v>
      </c>
      <c r="C1907" s="406" t="s">
        <v>123</v>
      </c>
      <c r="D1907" s="406" t="s">
        <v>301</v>
      </c>
      <c r="E1907" s="406" t="s">
        <v>407</v>
      </c>
      <c r="F1907" s="406">
        <v>3</v>
      </c>
      <c r="G1907" s="406" t="s">
        <v>230</v>
      </c>
      <c r="H1907" s="406" t="s">
        <v>147</v>
      </c>
      <c r="I1907" s="406" t="s">
        <v>246</v>
      </c>
      <c r="J1907" s="406" t="s">
        <v>314</v>
      </c>
      <c r="K1907" s="406"/>
      <c r="L1907" s="406"/>
      <c r="M1907" s="406"/>
      <c r="N1907" s="406"/>
      <c r="O1907" s="406">
        <v>0</v>
      </c>
      <c r="P1907" s="406">
        <v>0.4</v>
      </c>
      <c r="Q1907" s="463">
        <v>3</v>
      </c>
      <c r="R1907" s="464" t="s">
        <v>147</v>
      </c>
      <c r="S1907" s="464" t="s">
        <v>134</v>
      </c>
      <c r="T1907" s="464">
        <v>0</v>
      </c>
      <c r="U1907" s="464">
        <v>0.4</v>
      </c>
      <c r="V1907" s="464" t="s">
        <v>148</v>
      </c>
    </row>
    <row r="1908" spans="1:22" x14ac:dyDescent="0.2">
      <c r="A1908" s="406" t="s">
        <v>258</v>
      </c>
      <c r="B1908" s="406" t="s">
        <v>259</v>
      </c>
      <c r="C1908" s="406" t="s">
        <v>123</v>
      </c>
      <c r="D1908" s="406" t="s">
        <v>301</v>
      </c>
      <c r="E1908" s="406" t="s">
        <v>407</v>
      </c>
      <c r="F1908" s="406">
        <v>3</v>
      </c>
      <c r="G1908" s="406" t="s">
        <v>230</v>
      </c>
      <c r="H1908" s="406" t="s">
        <v>147</v>
      </c>
      <c r="I1908" s="406" t="s">
        <v>246</v>
      </c>
      <c r="J1908" s="406" t="s">
        <v>307</v>
      </c>
      <c r="K1908" s="406"/>
      <c r="L1908" s="406"/>
      <c r="M1908" s="406"/>
      <c r="N1908" s="406"/>
      <c r="O1908" s="406">
        <v>0</v>
      </c>
      <c r="P1908" s="406">
        <v>0</v>
      </c>
      <c r="Q1908" s="463">
        <v>3</v>
      </c>
      <c r="R1908" s="464" t="s">
        <v>147</v>
      </c>
      <c r="S1908" s="464" t="s">
        <v>135</v>
      </c>
      <c r="T1908" s="464">
        <v>0</v>
      </c>
      <c r="U1908" s="464">
        <v>0</v>
      </c>
      <c r="V1908" s="464" t="s">
        <v>148</v>
      </c>
    </row>
    <row r="1909" spans="1:22" x14ac:dyDescent="0.2">
      <c r="A1909" s="406" t="s">
        <v>258</v>
      </c>
      <c r="B1909" s="406" t="s">
        <v>259</v>
      </c>
      <c r="C1909" s="406" t="s">
        <v>123</v>
      </c>
      <c r="D1909" s="406" t="s">
        <v>302</v>
      </c>
      <c r="E1909" s="406" t="s">
        <v>407</v>
      </c>
      <c r="F1909" s="406">
        <v>3</v>
      </c>
      <c r="G1909" s="406" t="s">
        <v>230</v>
      </c>
      <c r="H1909" s="406" t="s">
        <v>147</v>
      </c>
      <c r="I1909" s="406" t="s">
        <v>246</v>
      </c>
      <c r="J1909" s="406" t="s">
        <v>314</v>
      </c>
      <c r="K1909" s="406"/>
      <c r="L1909" s="406"/>
      <c r="M1909" s="406"/>
      <c r="N1909" s="406"/>
      <c r="O1909" s="406">
        <v>0</v>
      </c>
      <c r="P1909" s="406">
        <v>0.2</v>
      </c>
      <c r="Q1909" s="463">
        <v>3</v>
      </c>
      <c r="R1909" s="464" t="s">
        <v>147</v>
      </c>
      <c r="S1909" s="464" t="s">
        <v>136</v>
      </c>
      <c r="T1909" s="464">
        <v>0</v>
      </c>
      <c r="U1909" s="464">
        <v>0.2</v>
      </c>
      <c r="V1909" s="464" t="s">
        <v>148</v>
      </c>
    </row>
    <row r="1910" spans="1:22" x14ac:dyDescent="0.2">
      <c r="A1910" s="406" t="s">
        <v>258</v>
      </c>
      <c r="B1910" s="406" t="s">
        <v>259</v>
      </c>
      <c r="C1910" s="406" t="s">
        <v>123</v>
      </c>
      <c r="D1910" s="406" t="s">
        <v>302</v>
      </c>
      <c r="E1910" s="406" t="s">
        <v>407</v>
      </c>
      <c r="F1910" s="406">
        <v>3</v>
      </c>
      <c r="G1910" s="406" t="s">
        <v>230</v>
      </c>
      <c r="H1910" s="406" t="s">
        <v>147</v>
      </c>
      <c r="I1910" s="406" t="s">
        <v>246</v>
      </c>
      <c r="J1910" s="406" t="s">
        <v>307</v>
      </c>
      <c r="K1910" s="406"/>
      <c r="L1910" s="406"/>
      <c r="M1910" s="406"/>
      <c r="N1910" s="406"/>
      <c r="O1910" s="406">
        <v>0</v>
      </c>
      <c r="P1910" s="406">
        <v>0</v>
      </c>
      <c r="Q1910" s="463">
        <v>3</v>
      </c>
      <c r="R1910" s="464" t="s">
        <v>147</v>
      </c>
      <c r="S1910" s="464" t="s">
        <v>137</v>
      </c>
      <c r="T1910" s="464">
        <v>0</v>
      </c>
      <c r="U1910" s="464">
        <v>0</v>
      </c>
      <c r="V1910" s="464" t="s">
        <v>148</v>
      </c>
    </row>
    <row r="1911" spans="1:22" x14ac:dyDescent="0.2">
      <c r="A1911" s="406" t="s">
        <v>258</v>
      </c>
      <c r="B1911" s="406" t="s">
        <v>259</v>
      </c>
      <c r="C1911" s="406" t="s">
        <v>123</v>
      </c>
      <c r="D1911" s="406" t="s">
        <v>303</v>
      </c>
      <c r="E1911" s="406" t="s">
        <v>407</v>
      </c>
      <c r="F1911" s="406">
        <v>3</v>
      </c>
      <c r="G1911" s="406" t="s">
        <v>230</v>
      </c>
      <c r="H1911" s="406" t="s">
        <v>147</v>
      </c>
      <c r="I1911" s="406" t="s">
        <v>246</v>
      </c>
      <c r="J1911" s="406" t="s">
        <v>314</v>
      </c>
      <c r="K1911" s="406"/>
      <c r="L1911" s="406"/>
      <c r="M1911" s="406"/>
      <c r="N1911" s="406"/>
      <c r="O1911" s="406">
        <v>0</v>
      </c>
      <c r="P1911" s="406">
        <v>0.2</v>
      </c>
      <c r="Q1911" s="463">
        <v>3</v>
      </c>
      <c r="R1911" s="464" t="s">
        <v>147</v>
      </c>
      <c r="S1911" s="464" t="s">
        <v>138</v>
      </c>
      <c r="T1911" s="464">
        <v>0</v>
      </c>
      <c r="U1911" s="464">
        <v>0.2</v>
      </c>
      <c r="V1911" s="464" t="s">
        <v>148</v>
      </c>
    </row>
    <row r="1912" spans="1:22" x14ac:dyDescent="0.2">
      <c r="A1912" s="406" t="s">
        <v>258</v>
      </c>
      <c r="B1912" s="406" t="s">
        <v>259</v>
      </c>
      <c r="C1912" s="406" t="s">
        <v>123</v>
      </c>
      <c r="D1912" s="406" t="s">
        <v>303</v>
      </c>
      <c r="E1912" s="406" t="s">
        <v>407</v>
      </c>
      <c r="F1912" s="406">
        <v>3</v>
      </c>
      <c r="G1912" s="406" t="s">
        <v>230</v>
      </c>
      <c r="H1912" s="406" t="s">
        <v>147</v>
      </c>
      <c r="I1912" s="406" t="s">
        <v>246</v>
      </c>
      <c r="J1912" s="406" t="s">
        <v>307</v>
      </c>
      <c r="K1912" s="406"/>
      <c r="L1912" s="406"/>
      <c r="M1912" s="406"/>
      <c r="N1912" s="406"/>
      <c r="O1912" s="406">
        <v>0</v>
      </c>
      <c r="P1912" s="406">
        <v>0</v>
      </c>
      <c r="Q1912" s="463">
        <v>3</v>
      </c>
      <c r="R1912" s="464" t="s">
        <v>147</v>
      </c>
      <c r="S1912" s="464" t="s">
        <v>139</v>
      </c>
      <c r="T1912" s="464">
        <v>0</v>
      </c>
      <c r="U1912" s="464">
        <v>0</v>
      </c>
      <c r="V1912" s="464" t="s">
        <v>148</v>
      </c>
    </row>
    <row r="1913" spans="1:22" x14ac:dyDescent="0.2">
      <c r="A1913" s="406" t="s">
        <v>258</v>
      </c>
      <c r="B1913" s="406" t="s">
        <v>259</v>
      </c>
      <c r="C1913" s="406" t="s">
        <v>123</v>
      </c>
      <c r="D1913" s="406" t="s">
        <v>304</v>
      </c>
      <c r="E1913" s="406" t="s">
        <v>407</v>
      </c>
      <c r="F1913" s="406">
        <v>3</v>
      </c>
      <c r="G1913" s="406" t="s">
        <v>230</v>
      </c>
      <c r="H1913" s="406" t="s">
        <v>147</v>
      </c>
      <c r="I1913" s="406" t="s">
        <v>246</v>
      </c>
      <c r="J1913" s="406" t="s">
        <v>314</v>
      </c>
      <c r="K1913" s="406"/>
      <c r="L1913" s="406"/>
      <c r="M1913" s="406"/>
      <c r="N1913" s="406"/>
      <c r="O1913" s="406">
        <v>0</v>
      </c>
      <c r="P1913" s="406">
        <v>0.2</v>
      </c>
      <c r="Q1913" s="463">
        <v>3</v>
      </c>
      <c r="R1913" s="464" t="s">
        <v>147</v>
      </c>
      <c r="S1913" s="464" t="s">
        <v>140</v>
      </c>
      <c r="T1913" s="464">
        <v>0</v>
      </c>
      <c r="U1913" s="464">
        <v>0.2</v>
      </c>
      <c r="V1913" s="464" t="s">
        <v>148</v>
      </c>
    </row>
    <row r="1914" spans="1:22" x14ac:dyDescent="0.2">
      <c r="A1914" s="406" t="s">
        <v>258</v>
      </c>
      <c r="B1914" s="406" t="s">
        <v>259</v>
      </c>
      <c r="C1914" s="406" t="s">
        <v>123</v>
      </c>
      <c r="D1914" s="406" t="s">
        <v>304</v>
      </c>
      <c r="E1914" s="406" t="s">
        <v>407</v>
      </c>
      <c r="F1914" s="406">
        <v>3</v>
      </c>
      <c r="G1914" s="406" t="s">
        <v>230</v>
      </c>
      <c r="H1914" s="406" t="s">
        <v>147</v>
      </c>
      <c r="I1914" s="406" t="s">
        <v>246</v>
      </c>
      <c r="J1914" s="406" t="s">
        <v>307</v>
      </c>
      <c r="K1914" s="406"/>
      <c r="L1914" s="406"/>
      <c r="M1914" s="406"/>
      <c r="N1914" s="406"/>
      <c r="O1914" s="406">
        <v>0</v>
      </c>
      <c r="P1914" s="406">
        <v>0</v>
      </c>
      <c r="Q1914" s="463">
        <v>3</v>
      </c>
      <c r="R1914" s="464" t="s">
        <v>147</v>
      </c>
      <c r="S1914" s="464" t="s">
        <v>141</v>
      </c>
      <c r="T1914" s="464">
        <v>0</v>
      </c>
      <c r="U1914" s="464">
        <v>0</v>
      </c>
      <c r="V1914" s="464" t="s">
        <v>148</v>
      </c>
    </row>
    <row r="1915" spans="1:22" x14ac:dyDescent="0.2">
      <c r="A1915" s="406" t="s">
        <v>258</v>
      </c>
      <c r="B1915" s="406" t="s">
        <v>259</v>
      </c>
      <c r="C1915" s="406" t="s">
        <v>123</v>
      </c>
      <c r="D1915" s="406" t="s">
        <v>73</v>
      </c>
      <c r="E1915" s="406" t="s">
        <v>407</v>
      </c>
      <c r="F1915" s="406">
        <v>4</v>
      </c>
      <c r="G1915" s="406" t="s">
        <v>230</v>
      </c>
      <c r="H1915" s="406" t="s">
        <v>149</v>
      </c>
      <c r="I1915" s="406" t="s">
        <v>246</v>
      </c>
      <c r="J1915" s="406" t="s">
        <v>314</v>
      </c>
      <c r="K1915" s="406"/>
      <c r="L1915" s="406"/>
      <c r="M1915" s="406"/>
      <c r="N1915" s="406"/>
      <c r="O1915" s="406">
        <v>0</v>
      </c>
      <c r="P1915" s="406">
        <v>0.45</v>
      </c>
      <c r="Q1915" s="463">
        <v>4</v>
      </c>
      <c r="R1915" s="464" t="s">
        <v>149</v>
      </c>
      <c r="S1915" s="464" t="s">
        <v>132</v>
      </c>
      <c r="T1915" s="464">
        <v>0</v>
      </c>
      <c r="U1915" s="464">
        <v>0.45</v>
      </c>
      <c r="V1915" s="464" t="s">
        <v>150</v>
      </c>
    </row>
    <row r="1916" spans="1:22" x14ac:dyDescent="0.2">
      <c r="A1916" s="406" t="s">
        <v>258</v>
      </c>
      <c r="B1916" s="406" t="s">
        <v>259</v>
      </c>
      <c r="C1916" s="406" t="s">
        <v>123</v>
      </c>
      <c r="D1916" s="406" t="s">
        <v>73</v>
      </c>
      <c r="E1916" s="406" t="s">
        <v>407</v>
      </c>
      <c r="F1916" s="406">
        <v>4</v>
      </c>
      <c r="G1916" s="406" t="s">
        <v>230</v>
      </c>
      <c r="H1916" s="406" t="s">
        <v>149</v>
      </c>
      <c r="I1916" s="406" t="s">
        <v>246</v>
      </c>
      <c r="J1916" s="406" t="s">
        <v>307</v>
      </c>
      <c r="K1916" s="406"/>
      <c r="L1916" s="406"/>
      <c r="M1916" s="406"/>
      <c r="N1916" s="406"/>
      <c r="O1916" s="406">
        <v>0</v>
      </c>
      <c r="P1916" s="406">
        <v>0</v>
      </c>
      <c r="Q1916" s="463">
        <v>4</v>
      </c>
      <c r="R1916" s="464" t="s">
        <v>149</v>
      </c>
      <c r="S1916" s="464" t="s">
        <v>133</v>
      </c>
      <c r="T1916" s="464">
        <v>0</v>
      </c>
      <c r="U1916" s="464">
        <v>0</v>
      </c>
      <c r="V1916" s="464" t="s">
        <v>150</v>
      </c>
    </row>
    <row r="1917" spans="1:22" x14ac:dyDescent="0.2">
      <c r="A1917" s="406" t="s">
        <v>258</v>
      </c>
      <c r="B1917" s="406" t="s">
        <v>259</v>
      </c>
      <c r="C1917" s="406" t="s">
        <v>123</v>
      </c>
      <c r="D1917" s="406" t="s">
        <v>301</v>
      </c>
      <c r="E1917" s="406" t="s">
        <v>407</v>
      </c>
      <c r="F1917" s="406">
        <v>4</v>
      </c>
      <c r="G1917" s="406" t="s">
        <v>230</v>
      </c>
      <c r="H1917" s="406" t="s">
        <v>149</v>
      </c>
      <c r="I1917" s="406" t="s">
        <v>246</v>
      </c>
      <c r="J1917" s="406" t="s">
        <v>314</v>
      </c>
      <c r="K1917" s="406"/>
      <c r="L1917" s="406"/>
      <c r="M1917" s="406"/>
      <c r="N1917" s="406"/>
      <c r="O1917" s="406">
        <v>0</v>
      </c>
      <c r="P1917" s="406">
        <v>0.25</v>
      </c>
      <c r="Q1917" s="463">
        <v>4</v>
      </c>
      <c r="R1917" s="464" t="s">
        <v>149</v>
      </c>
      <c r="S1917" s="464" t="s">
        <v>134</v>
      </c>
      <c r="T1917" s="464">
        <v>0</v>
      </c>
      <c r="U1917" s="464">
        <v>0.25</v>
      </c>
      <c r="V1917" s="464" t="s">
        <v>150</v>
      </c>
    </row>
    <row r="1918" spans="1:22" x14ac:dyDescent="0.2">
      <c r="A1918" s="406" t="s">
        <v>258</v>
      </c>
      <c r="B1918" s="406" t="s">
        <v>259</v>
      </c>
      <c r="C1918" s="406" t="s">
        <v>123</v>
      </c>
      <c r="D1918" s="406" t="s">
        <v>301</v>
      </c>
      <c r="E1918" s="406" t="s">
        <v>407</v>
      </c>
      <c r="F1918" s="406">
        <v>4</v>
      </c>
      <c r="G1918" s="406" t="s">
        <v>230</v>
      </c>
      <c r="H1918" s="406" t="s">
        <v>149</v>
      </c>
      <c r="I1918" s="406" t="s">
        <v>246</v>
      </c>
      <c r="J1918" s="406" t="s">
        <v>307</v>
      </c>
      <c r="K1918" s="406"/>
      <c r="L1918" s="406"/>
      <c r="M1918" s="406"/>
      <c r="N1918" s="406"/>
      <c r="O1918" s="406">
        <v>0</v>
      </c>
      <c r="P1918" s="406">
        <v>0</v>
      </c>
      <c r="Q1918" s="463">
        <v>4</v>
      </c>
      <c r="R1918" s="464" t="s">
        <v>149</v>
      </c>
      <c r="S1918" s="464" t="s">
        <v>135</v>
      </c>
      <c r="T1918" s="464">
        <v>0</v>
      </c>
      <c r="U1918" s="464">
        <v>0</v>
      </c>
      <c r="V1918" s="464" t="s">
        <v>150</v>
      </c>
    </row>
    <row r="1919" spans="1:22" x14ac:dyDescent="0.2">
      <c r="A1919" s="406" t="s">
        <v>258</v>
      </c>
      <c r="B1919" s="406" t="s">
        <v>259</v>
      </c>
      <c r="C1919" s="406" t="s">
        <v>123</v>
      </c>
      <c r="D1919" s="406" t="s">
        <v>302</v>
      </c>
      <c r="E1919" s="406" t="s">
        <v>407</v>
      </c>
      <c r="F1919" s="406">
        <v>4</v>
      </c>
      <c r="G1919" s="406" t="s">
        <v>230</v>
      </c>
      <c r="H1919" s="406" t="s">
        <v>149</v>
      </c>
      <c r="I1919" s="406" t="s">
        <v>246</v>
      </c>
      <c r="J1919" s="406" t="s">
        <v>314</v>
      </c>
      <c r="K1919" s="406"/>
      <c r="L1919" s="406"/>
      <c r="M1919" s="406"/>
      <c r="N1919" s="406"/>
      <c r="O1919" s="406">
        <v>0</v>
      </c>
      <c r="P1919" s="406">
        <v>0.25</v>
      </c>
      <c r="Q1919" s="463">
        <v>4</v>
      </c>
      <c r="R1919" s="464" t="s">
        <v>149</v>
      </c>
      <c r="S1919" s="464" t="s">
        <v>136</v>
      </c>
      <c r="T1919" s="464">
        <v>0</v>
      </c>
      <c r="U1919" s="464">
        <v>0.25</v>
      </c>
      <c r="V1919" s="464" t="s">
        <v>150</v>
      </c>
    </row>
    <row r="1920" spans="1:22" x14ac:dyDescent="0.2">
      <c r="A1920" s="406" t="s">
        <v>258</v>
      </c>
      <c r="B1920" s="406" t="s">
        <v>259</v>
      </c>
      <c r="C1920" s="406" t="s">
        <v>123</v>
      </c>
      <c r="D1920" s="406" t="s">
        <v>302</v>
      </c>
      <c r="E1920" s="406" t="s">
        <v>407</v>
      </c>
      <c r="F1920" s="406">
        <v>4</v>
      </c>
      <c r="G1920" s="406" t="s">
        <v>230</v>
      </c>
      <c r="H1920" s="406" t="s">
        <v>149</v>
      </c>
      <c r="I1920" s="406" t="s">
        <v>246</v>
      </c>
      <c r="J1920" s="406" t="s">
        <v>307</v>
      </c>
      <c r="K1920" s="406"/>
      <c r="L1920" s="406"/>
      <c r="M1920" s="406"/>
      <c r="N1920" s="406"/>
      <c r="O1920" s="406">
        <v>0</v>
      </c>
      <c r="P1920" s="406">
        <v>0</v>
      </c>
      <c r="Q1920" s="463">
        <v>4</v>
      </c>
      <c r="R1920" s="464" t="s">
        <v>149</v>
      </c>
      <c r="S1920" s="464" t="s">
        <v>137</v>
      </c>
      <c r="T1920" s="464">
        <v>0</v>
      </c>
      <c r="U1920" s="464">
        <v>0</v>
      </c>
      <c r="V1920" s="464" t="s">
        <v>150</v>
      </c>
    </row>
    <row r="1921" spans="1:22" x14ac:dyDescent="0.2">
      <c r="A1921" s="406" t="s">
        <v>258</v>
      </c>
      <c r="B1921" s="406" t="s">
        <v>259</v>
      </c>
      <c r="C1921" s="406" t="s">
        <v>123</v>
      </c>
      <c r="D1921" s="406" t="s">
        <v>303</v>
      </c>
      <c r="E1921" s="406" t="s">
        <v>407</v>
      </c>
      <c r="F1921" s="406">
        <v>4</v>
      </c>
      <c r="G1921" s="406" t="s">
        <v>230</v>
      </c>
      <c r="H1921" s="406" t="s">
        <v>149</v>
      </c>
      <c r="I1921" s="406" t="s">
        <v>246</v>
      </c>
      <c r="J1921" s="406" t="s">
        <v>314</v>
      </c>
      <c r="K1921" s="406"/>
      <c r="L1921" s="406"/>
      <c r="M1921" s="406"/>
      <c r="N1921" s="406"/>
      <c r="O1921" s="406">
        <v>0</v>
      </c>
      <c r="P1921" s="406">
        <v>0.25</v>
      </c>
      <c r="Q1921" s="463">
        <v>4</v>
      </c>
      <c r="R1921" s="464" t="s">
        <v>149</v>
      </c>
      <c r="S1921" s="464" t="s">
        <v>138</v>
      </c>
      <c r="T1921" s="464">
        <v>0</v>
      </c>
      <c r="U1921" s="464">
        <v>0.25</v>
      </c>
      <c r="V1921" s="464" t="s">
        <v>150</v>
      </c>
    </row>
    <row r="1922" spans="1:22" x14ac:dyDescent="0.2">
      <c r="A1922" s="406" t="s">
        <v>258</v>
      </c>
      <c r="B1922" s="406" t="s">
        <v>259</v>
      </c>
      <c r="C1922" s="406" t="s">
        <v>123</v>
      </c>
      <c r="D1922" s="406" t="s">
        <v>303</v>
      </c>
      <c r="E1922" s="406" t="s">
        <v>407</v>
      </c>
      <c r="F1922" s="406">
        <v>4</v>
      </c>
      <c r="G1922" s="406" t="s">
        <v>230</v>
      </c>
      <c r="H1922" s="406" t="s">
        <v>149</v>
      </c>
      <c r="I1922" s="406" t="s">
        <v>246</v>
      </c>
      <c r="J1922" s="406" t="s">
        <v>307</v>
      </c>
      <c r="K1922" s="406"/>
      <c r="L1922" s="406"/>
      <c r="M1922" s="406"/>
      <c r="N1922" s="406"/>
      <c r="O1922" s="406">
        <v>0</v>
      </c>
      <c r="P1922" s="406">
        <v>0</v>
      </c>
      <c r="Q1922" s="463">
        <v>4</v>
      </c>
      <c r="R1922" s="464" t="s">
        <v>149</v>
      </c>
      <c r="S1922" s="464" t="s">
        <v>139</v>
      </c>
      <c r="T1922" s="464">
        <v>0</v>
      </c>
      <c r="U1922" s="464">
        <v>0</v>
      </c>
      <c r="V1922" s="464" t="s">
        <v>150</v>
      </c>
    </row>
    <row r="1923" spans="1:22" x14ac:dyDescent="0.2">
      <c r="A1923" s="406" t="s">
        <v>258</v>
      </c>
      <c r="B1923" s="406" t="s">
        <v>259</v>
      </c>
      <c r="C1923" s="406" t="s">
        <v>123</v>
      </c>
      <c r="D1923" s="406" t="s">
        <v>304</v>
      </c>
      <c r="E1923" s="406" t="s">
        <v>407</v>
      </c>
      <c r="F1923" s="406">
        <v>4</v>
      </c>
      <c r="G1923" s="406" t="s">
        <v>230</v>
      </c>
      <c r="H1923" s="406" t="s">
        <v>149</v>
      </c>
      <c r="I1923" s="406" t="s">
        <v>246</v>
      </c>
      <c r="J1923" s="406" t="s">
        <v>314</v>
      </c>
      <c r="K1923" s="406"/>
      <c r="L1923" s="406"/>
      <c r="M1923" s="406"/>
      <c r="N1923" s="406"/>
      <c r="O1923" s="406">
        <v>0</v>
      </c>
      <c r="P1923" s="406">
        <v>0.25</v>
      </c>
      <c r="Q1923" s="463">
        <v>4</v>
      </c>
      <c r="R1923" s="464" t="s">
        <v>149</v>
      </c>
      <c r="S1923" s="464" t="s">
        <v>140</v>
      </c>
      <c r="T1923" s="464">
        <v>0</v>
      </c>
      <c r="U1923" s="464">
        <v>0.25</v>
      </c>
      <c r="V1923" s="464" t="s">
        <v>150</v>
      </c>
    </row>
    <row r="1924" spans="1:22" x14ac:dyDescent="0.2">
      <c r="A1924" s="406" t="s">
        <v>258</v>
      </c>
      <c r="B1924" s="406" t="s">
        <v>259</v>
      </c>
      <c r="C1924" s="406" t="s">
        <v>123</v>
      </c>
      <c r="D1924" s="406" t="s">
        <v>304</v>
      </c>
      <c r="E1924" s="406" t="s">
        <v>407</v>
      </c>
      <c r="F1924" s="406">
        <v>4</v>
      </c>
      <c r="G1924" s="406" t="s">
        <v>230</v>
      </c>
      <c r="H1924" s="406" t="s">
        <v>149</v>
      </c>
      <c r="I1924" s="406" t="s">
        <v>246</v>
      </c>
      <c r="J1924" s="406" t="s">
        <v>307</v>
      </c>
      <c r="K1924" s="406"/>
      <c r="L1924" s="406"/>
      <c r="M1924" s="406"/>
      <c r="N1924" s="406"/>
      <c r="O1924" s="406">
        <v>0</v>
      </c>
      <c r="P1924" s="406">
        <v>0</v>
      </c>
      <c r="Q1924" s="463">
        <v>4</v>
      </c>
      <c r="R1924" s="464" t="s">
        <v>149</v>
      </c>
      <c r="S1924" s="464" t="s">
        <v>141</v>
      </c>
      <c r="T1924" s="464">
        <v>0</v>
      </c>
      <c r="U1924" s="464">
        <v>0</v>
      </c>
      <c r="V1924" s="464" t="s">
        <v>150</v>
      </c>
    </row>
    <row r="1925" spans="1:22" x14ac:dyDescent="0.2">
      <c r="A1925" s="406" t="s">
        <v>258</v>
      </c>
      <c r="B1925" s="406" t="s">
        <v>259</v>
      </c>
      <c r="C1925" s="406" t="s">
        <v>123</v>
      </c>
      <c r="D1925" s="406" t="s">
        <v>73</v>
      </c>
      <c r="E1925" s="406" t="s">
        <v>407</v>
      </c>
      <c r="F1925" s="406">
        <v>5</v>
      </c>
      <c r="G1925" s="406" t="s">
        <v>230</v>
      </c>
      <c r="H1925" s="406" t="s">
        <v>151</v>
      </c>
      <c r="I1925" s="406" t="s">
        <v>246</v>
      </c>
      <c r="J1925" s="406" t="s">
        <v>314</v>
      </c>
      <c r="K1925" s="406"/>
      <c r="L1925" s="406"/>
      <c r="M1925" s="406"/>
      <c r="N1925" s="406"/>
      <c r="O1925" s="406">
        <v>0</v>
      </c>
      <c r="P1925" s="406">
        <v>0.2</v>
      </c>
      <c r="Q1925" s="463">
        <v>5</v>
      </c>
      <c r="R1925" s="464" t="s">
        <v>151</v>
      </c>
      <c r="S1925" s="464" t="s">
        <v>132</v>
      </c>
      <c r="T1925" s="464">
        <v>0</v>
      </c>
      <c r="U1925" s="464">
        <v>0.2</v>
      </c>
      <c r="V1925" s="464" t="s">
        <v>152</v>
      </c>
    </row>
    <row r="1926" spans="1:22" x14ac:dyDescent="0.2">
      <c r="A1926" s="406" t="s">
        <v>258</v>
      </c>
      <c r="B1926" s="406" t="s">
        <v>259</v>
      </c>
      <c r="C1926" s="406" t="s">
        <v>123</v>
      </c>
      <c r="D1926" s="406" t="s">
        <v>73</v>
      </c>
      <c r="E1926" s="406" t="s">
        <v>407</v>
      </c>
      <c r="F1926" s="406">
        <v>5</v>
      </c>
      <c r="G1926" s="406" t="s">
        <v>230</v>
      </c>
      <c r="H1926" s="406" t="s">
        <v>151</v>
      </c>
      <c r="I1926" s="406" t="s">
        <v>246</v>
      </c>
      <c r="J1926" s="406" t="s">
        <v>307</v>
      </c>
      <c r="K1926" s="406"/>
      <c r="L1926" s="406"/>
      <c r="M1926" s="406"/>
      <c r="N1926" s="406"/>
      <c r="O1926" s="406">
        <v>0</v>
      </c>
      <c r="P1926" s="406">
        <v>0</v>
      </c>
      <c r="Q1926" s="463">
        <v>5</v>
      </c>
      <c r="R1926" s="464" t="s">
        <v>151</v>
      </c>
      <c r="S1926" s="464" t="s">
        <v>133</v>
      </c>
      <c r="T1926" s="464">
        <v>0</v>
      </c>
      <c r="U1926" s="464">
        <v>0</v>
      </c>
      <c r="V1926" s="464" t="s">
        <v>152</v>
      </c>
    </row>
    <row r="1927" spans="1:22" x14ac:dyDescent="0.2">
      <c r="A1927" s="406" t="s">
        <v>258</v>
      </c>
      <c r="B1927" s="406" t="s">
        <v>259</v>
      </c>
      <c r="C1927" s="406" t="s">
        <v>123</v>
      </c>
      <c r="D1927" s="406" t="s">
        <v>301</v>
      </c>
      <c r="E1927" s="406" t="s">
        <v>407</v>
      </c>
      <c r="F1927" s="406">
        <v>5</v>
      </c>
      <c r="G1927" s="406" t="s">
        <v>230</v>
      </c>
      <c r="H1927" s="406" t="s">
        <v>151</v>
      </c>
      <c r="I1927" s="406" t="s">
        <v>246</v>
      </c>
      <c r="J1927" s="406" t="s">
        <v>314</v>
      </c>
      <c r="K1927" s="406"/>
      <c r="L1927" s="406"/>
      <c r="M1927" s="406"/>
      <c r="N1927" s="406"/>
      <c r="O1927" s="406">
        <v>0</v>
      </c>
      <c r="P1927" s="406">
        <v>0</v>
      </c>
      <c r="Q1927" s="463">
        <v>5</v>
      </c>
      <c r="R1927" s="464" t="s">
        <v>151</v>
      </c>
      <c r="S1927" s="464" t="s">
        <v>134</v>
      </c>
      <c r="T1927" s="464">
        <v>0</v>
      </c>
      <c r="U1927" s="464">
        <v>0</v>
      </c>
      <c r="V1927" s="464" t="s">
        <v>152</v>
      </c>
    </row>
    <row r="1928" spans="1:22" x14ac:dyDescent="0.2">
      <c r="A1928" s="406" t="s">
        <v>258</v>
      </c>
      <c r="B1928" s="406" t="s">
        <v>259</v>
      </c>
      <c r="C1928" s="406" t="s">
        <v>123</v>
      </c>
      <c r="D1928" s="406" t="s">
        <v>301</v>
      </c>
      <c r="E1928" s="406" t="s">
        <v>407</v>
      </c>
      <c r="F1928" s="406">
        <v>5</v>
      </c>
      <c r="G1928" s="406" t="s">
        <v>230</v>
      </c>
      <c r="H1928" s="406" t="s">
        <v>151</v>
      </c>
      <c r="I1928" s="406" t="s">
        <v>246</v>
      </c>
      <c r="J1928" s="406" t="s">
        <v>307</v>
      </c>
      <c r="K1928" s="406"/>
      <c r="L1928" s="406"/>
      <c r="M1928" s="406"/>
      <c r="N1928" s="406"/>
      <c r="O1928" s="406">
        <v>0</v>
      </c>
      <c r="P1928" s="406">
        <v>0</v>
      </c>
      <c r="Q1928" s="463">
        <v>5</v>
      </c>
      <c r="R1928" s="464" t="s">
        <v>151</v>
      </c>
      <c r="S1928" s="464" t="s">
        <v>135</v>
      </c>
      <c r="T1928" s="464">
        <v>0</v>
      </c>
      <c r="U1928" s="464">
        <v>0</v>
      </c>
      <c r="V1928" s="464" t="s">
        <v>152</v>
      </c>
    </row>
    <row r="1929" spans="1:22" x14ac:dyDescent="0.2">
      <c r="A1929" s="406" t="s">
        <v>258</v>
      </c>
      <c r="B1929" s="406" t="s">
        <v>259</v>
      </c>
      <c r="C1929" s="406" t="s">
        <v>123</v>
      </c>
      <c r="D1929" s="406" t="s">
        <v>302</v>
      </c>
      <c r="E1929" s="406" t="s">
        <v>407</v>
      </c>
      <c r="F1929" s="406">
        <v>5</v>
      </c>
      <c r="G1929" s="406" t="s">
        <v>230</v>
      </c>
      <c r="H1929" s="406" t="s">
        <v>151</v>
      </c>
      <c r="I1929" s="406" t="s">
        <v>246</v>
      </c>
      <c r="J1929" s="406" t="s">
        <v>314</v>
      </c>
      <c r="K1929" s="406"/>
      <c r="L1929" s="406"/>
      <c r="M1929" s="406"/>
      <c r="N1929" s="406"/>
      <c r="O1929" s="406">
        <v>0</v>
      </c>
      <c r="P1929" s="406">
        <v>0</v>
      </c>
      <c r="Q1929" s="463">
        <v>5</v>
      </c>
      <c r="R1929" s="464" t="s">
        <v>151</v>
      </c>
      <c r="S1929" s="464" t="s">
        <v>136</v>
      </c>
      <c r="T1929" s="464">
        <v>0</v>
      </c>
      <c r="U1929" s="464">
        <v>0</v>
      </c>
      <c r="V1929" s="464" t="s">
        <v>152</v>
      </c>
    </row>
    <row r="1930" spans="1:22" x14ac:dyDescent="0.2">
      <c r="A1930" s="406" t="s">
        <v>258</v>
      </c>
      <c r="B1930" s="406" t="s">
        <v>259</v>
      </c>
      <c r="C1930" s="406" t="s">
        <v>123</v>
      </c>
      <c r="D1930" s="406" t="s">
        <v>302</v>
      </c>
      <c r="E1930" s="406" t="s">
        <v>407</v>
      </c>
      <c r="F1930" s="406">
        <v>5</v>
      </c>
      <c r="G1930" s="406" t="s">
        <v>230</v>
      </c>
      <c r="H1930" s="406" t="s">
        <v>151</v>
      </c>
      <c r="I1930" s="406" t="s">
        <v>246</v>
      </c>
      <c r="J1930" s="406" t="s">
        <v>307</v>
      </c>
      <c r="K1930" s="406"/>
      <c r="L1930" s="406"/>
      <c r="M1930" s="406"/>
      <c r="N1930" s="406"/>
      <c r="O1930" s="406">
        <v>0</v>
      </c>
      <c r="P1930" s="406">
        <v>0</v>
      </c>
      <c r="Q1930" s="463">
        <v>5</v>
      </c>
      <c r="R1930" s="464" t="s">
        <v>151</v>
      </c>
      <c r="S1930" s="464" t="s">
        <v>137</v>
      </c>
      <c r="T1930" s="464">
        <v>0</v>
      </c>
      <c r="U1930" s="464">
        <v>0</v>
      </c>
      <c r="V1930" s="464" t="s">
        <v>152</v>
      </c>
    </row>
    <row r="1931" spans="1:22" x14ac:dyDescent="0.2">
      <c r="A1931" s="406" t="s">
        <v>258</v>
      </c>
      <c r="B1931" s="406" t="s">
        <v>259</v>
      </c>
      <c r="C1931" s="406" t="s">
        <v>123</v>
      </c>
      <c r="D1931" s="406" t="s">
        <v>303</v>
      </c>
      <c r="E1931" s="406" t="s">
        <v>407</v>
      </c>
      <c r="F1931" s="406">
        <v>5</v>
      </c>
      <c r="G1931" s="406" t="s">
        <v>230</v>
      </c>
      <c r="H1931" s="406" t="s">
        <v>151</v>
      </c>
      <c r="I1931" s="406" t="s">
        <v>246</v>
      </c>
      <c r="J1931" s="406" t="s">
        <v>314</v>
      </c>
      <c r="K1931" s="406"/>
      <c r="L1931" s="406"/>
      <c r="M1931" s="406"/>
      <c r="N1931" s="406"/>
      <c r="O1931" s="406">
        <v>0</v>
      </c>
      <c r="P1931" s="406">
        <v>0</v>
      </c>
      <c r="Q1931" s="463">
        <v>5</v>
      </c>
      <c r="R1931" s="464" t="s">
        <v>151</v>
      </c>
      <c r="S1931" s="464" t="s">
        <v>138</v>
      </c>
      <c r="T1931" s="464">
        <v>0</v>
      </c>
      <c r="U1931" s="464">
        <v>0</v>
      </c>
      <c r="V1931" s="464" t="s">
        <v>152</v>
      </c>
    </row>
    <row r="1932" spans="1:22" x14ac:dyDescent="0.2">
      <c r="A1932" s="406" t="s">
        <v>258</v>
      </c>
      <c r="B1932" s="406" t="s">
        <v>259</v>
      </c>
      <c r="C1932" s="406" t="s">
        <v>123</v>
      </c>
      <c r="D1932" s="406" t="s">
        <v>303</v>
      </c>
      <c r="E1932" s="406" t="s">
        <v>407</v>
      </c>
      <c r="F1932" s="406">
        <v>5</v>
      </c>
      <c r="G1932" s="406" t="s">
        <v>230</v>
      </c>
      <c r="H1932" s="406" t="s">
        <v>151</v>
      </c>
      <c r="I1932" s="406" t="s">
        <v>246</v>
      </c>
      <c r="J1932" s="406" t="s">
        <v>307</v>
      </c>
      <c r="K1932" s="406"/>
      <c r="L1932" s="406"/>
      <c r="M1932" s="406"/>
      <c r="N1932" s="406"/>
      <c r="O1932" s="406">
        <v>0</v>
      </c>
      <c r="P1932" s="406">
        <v>0</v>
      </c>
      <c r="Q1932" s="463">
        <v>5</v>
      </c>
      <c r="R1932" s="464" t="s">
        <v>151</v>
      </c>
      <c r="S1932" s="464" t="s">
        <v>139</v>
      </c>
      <c r="T1932" s="464">
        <v>0</v>
      </c>
      <c r="U1932" s="464">
        <v>0</v>
      </c>
      <c r="V1932" s="464" t="s">
        <v>152</v>
      </c>
    </row>
    <row r="1933" spans="1:22" x14ac:dyDescent="0.2">
      <c r="A1933" s="406" t="s">
        <v>258</v>
      </c>
      <c r="B1933" s="406" t="s">
        <v>259</v>
      </c>
      <c r="C1933" s="406" t="s">
        <v>123</v>
      </c>
      <c r="D1933" s="406" t="s">
        <v>304</v>
      </c>
      <c r="E1933" s="406" t="s">
        <v>407</v>
      </c>
      <c r="F1933" s="406">
        <v>5</v>
      </c>
      <c r="G1933" s="406" t="s">
        <v>230</v>
      </c>
      <c r="H1933" s="406" t="s">
        <v>151</v>
      </c>
      <c r="I1933" s="406" t="s">
        <v>246</v>
      </c>
      <c r="J1933" s="406" t="s">
        <v>314</v>
      </c>
      <c r="K1933" s="406"/>
      <c r="L1933" s="406"/>
      <c r="M1933" s="406"/>
      <c r="N1933" s="406"/>
      <c r="O1933" s="406">
        <v>0</v>
      </c>
      <c r="P1933" s="406">
        <v>0</v>
      </c>
      <c r="Q1933" s="463">
        <v>5</v>
      </c>
      <c r="R1933" s="464" t="s">
        <v>151</v>
      </c>
      <c r="S1933" s="464" t="s">
        <v>140</v>
      </c>
      <c r="T1933" s="464">
        <v>0</v>
      </c>
      <c r="U1933" s="464">
        <v>0</v>
      </c>
      <c r="V1933" s="464" t="s">
        <v>152</v>
      </c>
    </row>
    <row r="1934" spans="1:22" x14ac:dyDescent="0.2">
      <c r="A1934" s="406" t="s">
        <v>258</v>
      </c>
      <c r="B1934" s="406" t="s">
        <v>259</v>
      </c>
      <c r="C1934" s="406" t="s">
        <v>123</v>
      </c>
      <c r="D1934" s="406" t="s">
        <v>304</v>
      </c>
      <c r="E1934" s="406" t="s">
        <v>407</v>
      </c>
      <c r="F1934" s="406">
        <v>5</v>
      </c>
      <c r="G1934" s="406" t="s">
        <v>230</v>
      </c>
      <c r="H1934" s="406" t="s">
        <v>151</v>
      </c>
      <c r="I1934" s="406" t="s">
        <v>246</v>
      </c>
      <c r="J1934" s="406" t="s">
        <v>307</v>
      </c>
      <c r="K1934" s="406"/>
      <c r="L1934" s="406"/>
      <c r="M1934" s="406"/>
      <c r="N1934" s="406"/>
      <c r="O1934" s="406">
        <v>0</v>
      </c>
      <c r="P1934" s="406">
        <v>0</v>
      </c>
      <c r="Q1934" s="463">
        <v>5</v>
      </c>
      <c r="R1934" s="464" t="s">
        <v>151</v>
      </c>
      <c r="S1934" s="464" t="s">
        <v>141</v>
      </c>
      <c r="T1934" s="464">
        <v>0</v>
      </c>
      <c r="U1934" s="464">
        <v>0</v>
      </c>
      <c r="V1934" s="464" t="s">
        <v>152</v>
      </c>
    </row>
    <row r="1935" spans="1:22" x14ac:dyDescent="0.2">
      <c r="A1935" s="406" t="s">
        <v>258</v>
      </c>
      <c r="B1935" s="406" t="s">
        <v>259</v>
      </c>
      <c r="C1935" s="406" t="s">
        <v>123</v>
      </c>
      <c r="D1935" s="406" t="s">
        <v>73</v>
      </c>
      <c r="E1935" s="406" t="s">
        <v>407</v>
      </c>
      <c r="F1935" s="406">
        <v>6</v>
      </c>
      <c r="G1935" s="406" t="s">
        <v>230</v>
      </c>
      <c r="H1935" s="406" t="s">
        <v>153</v>
      </c>
      <c r="I1935" s="406" t="s">
        <v>246</v>
      </c>
      <c r="J1935" s="406" t="s">
        <v>314</v>
      </c>
      <c r="K1935" s="406"/>
      <c r="L1935" s="406"/>
      <c r="M1935" s="406"/>
      <c r="N1935" s="406"/>
      <c r="O1935" s="406">
        <v>0</v>
      </c>
      <c r="P1935" s="406">
        <v>0.4</v>
      </c>
      <c r="Q1935" s="463">
        <v>6</v>
      </c>
      <c r="R1935" s="464" t="s">
        <v>153</v>
      </c>
      <c r="S1935" s="464" t="s">
        <v>132</v>
      </c>
      <c r="T1935" s="464">
        <v>0</v>
      </c>
      <c r="U1935" s="464">
        <v>0.4</v>
      </c>
      <c r="V1935" s="464" t="s">
        <v>154</v>
      </c>
    </row>
    <row r="1936" spans="1:22" x14ac:dyDescent="0.2">
      <c r="A1936" s="406" t="s">
        <v>258</v>
      </c>
      <c r="B1936" s="406" t="s">
        <v>259</v>
      </c>
      <c r="C1936" s="406" t="s">
        <v>123</v>
      </c>
      <c r="D1936" s="406" t="s">
        <v>73</v>
      </c>
      <c r="E1936" s="406" t="s">
        <v>407</v>
      </c>
      <c r="F1936" s="406">
        <v>6</v>
      </c>
      <c r="G1936" s="406" t="s">
        <v>230</v>
      </c>
      <c r="H1936" s="406" t="s">
        <v>153</v>
      </c>
      <c r="I1936" s="406" t="s">
        <v>246</v>
      </c>
      <c r="J1936" s="406" t="s">
        <v>307</v>
      </c>
      <c r="K1936" s="406"/>
      <c r="L1936" s="406"/>
      <c r="M1936" s="406"/>
      <c r="N1936" s="406"/>
      <c r="O1936" s="406">
        <v>0</v>
      </c>
      <c r="P1936" s="406">
        <v>0</v>
      </c>
      <c r="Q1936" s="463">
        <v>6</v>
      </c>
      <c r="R1936" s="464" t="s">
        <v>153</v>
      </c>
      <c r="S1936" s="464" t="s">
        <v>133</v>
      </c>
      <c r="T1936" s="464">
        <v>0</v>
      </c>
      <c r="U1936" s="464">
        <v>0</v>
      </c>
      <c r="V1936" s="464" t="s">
        <v>154</v>
      </c>
    </row>
    <row r="1937" spans="1:22" x14ac:dyDescent="0.2">
      <c r="A1937" s="406" t="s">
        <v>258</v>
      </c>
      <c r="B1937" s="406" t="s">
        <v>259</v>
      </c>
      <c r="C1937" s="406" t="s">
        <v>123</v>
      </c>
      <c r="D1937" s="406" t="s">
        <v>301</v>
      </c>
      <c r="E1937" s="406" t="s">
        <v>407</v>
      </c>
      <c r="F1937" s="406">
        <v>6</v>
      </c>
      <c r="G1937" s="406" t="s">
        <v>230</v>
      </c>
      <c r="H1937" s="406" t="s">
        <v>153</v>
      </c>
      <c r="I1937" s="406" t="s">
        <v>246</v>
      </c>
      <c r="J1937" s="406" t="s">
        <v>314</v>
      </c>
      <c r="K1937" s="406"/>
      <c r="L1937" s="406"/>
      <c r="M1937" s="406"/>
      <c r="N1937" s="406"/>
      <c r="O1937" s="406">
        <v>0</v>
      </c>
      <c r="P1937" s="406">
        <v>0</v>
      </c>
      <c r="Q1937" s="463">
        <v>6</v>
      </c>
      <c r="R1937" s="464" t="s">
        <v>153</v>
      </c>
      <c r="S1937" s="464" t="s">
        <v>134</v>
      </c>
      <c r="T1937" s="464">
        <v>0</v>
      </c>
      <c r="U1937" s="464">
        <v>0</v>
      </c>
      <c r="V1937" s="464" t="s">
        <v>154</v>
      </c>
    </row>
    <row r="1938" spans="1:22" x14ac:dyDescent="0.2">
      <c r="A1938" s="406" t="s">
        <v>258</v>
      </c>
      <c r="B1938" s="406" t="s">
        <v>259</v>
      </c>
      <c r="C1938" s="406" t="s">
        <v>123</v>
      </c>
      <c r="D1938" s="406" t="s">
        <v>301</v>
      </c>
      <c r="E1938" s="406" t="s">
        <v>407</v>
      </c>
      <c r="F1938" s="406">
        <v>6</v>
      </c>
      <c r="G1938" s="406" t="s">
        <v>230</v>
      </c>
      <c r="H1938" s="406" t="s">
        <v>153</v>
      </c>
      <c r="I1938" s="406" t="s">
        <v>246</v>
      </c>
      <c r="J1938" s="406" t="s">
        <v>307</v>
      </c>
      <c r="K1938" s="406"/>
      <c r="L1938" s="406"/>
      <c r="M1938" s="406"/>
      <c r="N1938" s="406"/>
      <c r="O1938" s="406">
        <v>0</v>
      </c>
      <c r="P1938" s="406">
        <v>0</v>
      </c>
      <c r="Q1938" s="463">
        <v>6</v>
      </c>
      <c r="R1938" s="464" t="s">
        <v>153</v>
      </c>
      <c r="S1938" s="464" t="s">
        <v>135</v>
      </c>
      <c r="T1938" s="464">
        <v>0</v>
      </c>
      <c r="U1938" s="464">
        <v>0</v>
      </c>
      <c r="V1938" s="464" t="s">
        <v>154</v>
      </c>
    </row>
    <row r="1939" spans="1:22" x14ac:dyDescent="0.2">
      <c r="A1939" s="406" t="s">
        <v>258</v>
      </c>
      <c r="B1939" s="406" t="s">
        <v>259</v>
      </c>
      <c r="C1939" s="406" t="s">
        <v>123</v>
      </c>
      <c r="D1939" s="406" t="s">
        <v>302</v>
      </c>
      <c r="E1939" s="406" t="s">
        <v>407</v>
      </c>
      <c r="F1939" s="406">
        <v>6</v>
      </c>
      <c r="G1939" s="406" t="s">
        <v>230</v>
      </c>
      <c r="H1939" s="406" t="s">
        <v>153</v>
      </c>
      <c r="I1939" s="406" t="s">
        <v>246</v>
      </c>
      <c r="J1939" s="406" t="s">
        <v>314</v>
      </c>
      <c r="K1939" s="406"/>
      <c r="L1939" s="406"/>
      <c r="M1939" s="406"/>
      <c r="N1939" s="406"/>
      <c r="O1939" s="406">
        <v>0</v>
      </c>
      <c r="P1939" s="406">
        <v>0</v>
      </c>
      <c r="Q1939" s="463">
        <v>6</v>
      </c>
      <c r="R1939" s="464" t="s">
        <v>153</v>
      </c>
      <c r="S1939" s="464" t="s">
        <v>136</v>
      </c>
      <c r="T1939" s="464">
        <v>0</v>
      </c>
      <c r="U1939" s="464">
        <v>0</v>
      </c>
      <c r="V1939" s="464" t="s">
        <v>154</v>
      </c>
    </row>
    <row r="1940" spans="1:22" x14ac:dyDescent="0.2">
      <c r="A1940" s="406" t="s">
        <v>258</v>
      </c>
      <c r="B1940" s="406" t="s">
        <v>259</v>
      </c>
      <c r="C1940" s="406" t="s">
        <v>123</v>
      </c>
      <c r="D1940" s="406" t="s">
        <v>302</v>
      </c>
      <c r="E1940" s="406" t="s">
        <v>407</v>
      </c>
      <c r="F1940" s="406">
        <v>6</v>
      </c>
      <c r="G1940" s="406" t="s">
        <v>230</v>
      </c>
      <c r="H1940" s="406" t="s">
        <v>153</v>
      </c>
      <c r="I1940" s="406" t="s">
        <v>246</v>
      </c>
      <c r="J1940" s="406" t="s">
        <v>307</v>
      </c>
      <c r="K1940" s="406"/>
      <c r="L1940" s="406"/>
      <c r="M1940" s="406"/>
      <c r="N1940" s="406"/>
      <c r="O1940" s="406">
        <v>0</v>
      </c>
      <c r="P1940" s="406">
        <v>0</v>
      </c>
      <c r="Q1940" s="463">
        <v>6</v>
      </c>
      <c r="R1940" s="464" t="s">
        <v>153</v>
      </c>
      <c r="S1940" s="464" t="s">
        <v>137</v>
      </c>
      <c r="T1940" s="464">
        <v>0</v>
      </c>
      <c r="U1940" s="464">
        <v>0</v>
      </c>
      <c r="V1940" s="464" t="s">
        <v>154</v>
      </c>
    </row>
    <row r="1941" spans="1:22" x14ac:dyDescent="0.2">
      <c r="A1941" s="406" t="s">
        <v>258</v>
      </c>
      <c r="B1941" s="406" t="s">
        <v>259</v>
      </c>
      <c r="C1941" s="406" t="s">
        <v>123</v>
      </c>
      <c r="D1941" s="406" t="s">
        <v>303</v>
      </c>
      <c r="E1941" s="406" t="s">
        <v>407</v>
      </c>
      <c r="F1941" s="406">
        <v>6</v>
      </c>
      <c r="G1941" s="406" t="s">
        <v>230</v>
      </c>
      <c r="H1941" s="406" t="s">
        <v>153</v>
      </c>
      <c r="I1941" s="406" t="s">
        <v>246</v>
      </c>
      <c r="J1941" s="406" t="s">
        <v>314</v>
      </c>
      <c r="K1941" s="406"/>
      <c r="L1941" s="406"/>
      <c r="M1941" s="406"/>
      <c r="N1941" s="406"/>
      <c r="O1941" s="406">
        <v>0</v>
      </c>
      <c r="P1941" s="406">
        <v>0</v>
      </c>
      <c r="Q1941" s="463">
        <v>6</v>
      </c>
      <c r="R1941" s="464" t="s">
        <v>153</v>
      </c>
      <c r="S1941" s="464" t="s">
        <v>138</v>
      </c>
      <c r="T1941" s="464">
        <v>0</v>
      </c>
      <c r="U1941" s="464">
        <v>0</v>
      </c>
      <c r="V1941" s="464" t="s">
        <v>154</v>
      </c>
    </row>
    <row r="1942" spans="1:22" x14ac:dyDescent="0.2">
      <c r="A1942" s="406" t="s">
        <v>258</v>
      </c>
      <c r="B1942" s="406" t="s">
        <v>259</v>
      </c>
      <c r="C1942" s="406" t="s">
        <v>123</v>
      </c>
      <c r="D1942" s="406" t="s">
        <v>303</v>
      </c>
      <c r="E1942" s="406" t="s">
        <v>407</v>
      </c>
      <c r="F1942" s="406">
        <v>6</v>
      </c>
      <c r="G1942" s="406" t="s">
        <v>230</v>
      </c>
      <c r="H1942" s="406" t="s">
        <v>153</v>
      </c>
      <c r="I1942" s="406" t="s">
        <v>246</v>
      </c>
      <c r="J1942" s="406" t="s">
        <v>307</v>
      </c>
      <c r="K1942" s="406"/>
      <c r="L1942" s="406"/>
      <c r="M1942" s="406"/>
      <c r="N1942" s="406"/>
      <c r="O1942" s="406">
        <v>0</v>
      </c>
      <c r="P1942" s="406">
        <v>0</v>
      </c>
      <c r="Q1942" s="463">
        <v>6</v>
      </c>
      <c r="R1942" s="464" t="s">
        <v>153</v>
      </c>
      <c r="S1942" s="464" t="s">
        <v>139</v>
      </c>
      <c r="T1942" s="464">
        <v>0</v>
      </c>
      <c r="U1942" s="464">
        <v>0</v>
      </c>
      <c r="V1942" s="464" t="s">
        <v>154</v>
      </c>
    </row>
    <row r="1943" spans="1:22" x14ac:dyDescent="0.2">
      <c r="A1943" s="406" t="s">
        <v>258</v>
      </c>
      <c r="B1943" s="406" t="s">
        <v>259</v>
      </c>
      <c r="C1943" s="406" t="s">
        <v>123</v>
      </c>
      <c r="D1943" s="406" t="s">
        <v>304</v>
      </c>
      <c r="E1943" s="406" t="s">
        <v>407</v>
      </c>
      <c r="F1943" s="406">
        <v>6</v>
      </c>
      <c r="G1943" s="406" t="s">
        <v>230</v>
      </c>
      <c r="H1943" s="406" t="s">
        <v>153</v>
      </c>
      <c r="I1943" s="406" t="s">
        <v>246</v>
      </c>
      <c r="J1943" s="406" t="s">
        <v>314</v>
      </c>
      <c r="K1943" s="406"/>
      <c r="L1943" s="406"/>
      <c r="M1943" s="406"/>
      <c r="N1943" s="406"/>
      <c r="O1943" s="406">
        <v>0</v>
      </c>
      <c r="P1943" s="406">
        <v>0</v>
      </c>
      <c r="Q1943" s="463">
        <v>6</v>
      </c>
      <c r="R1943" s="464" t="s">
        <v>153</v>
      </c>
      <c r="S1943" s="464" t="s">
        <v>140</v>
      </c>
      <c r="T1943" s="464">
        <v>0</v>
      </c>
      <c r="U1943" s="464">
        <v>0</v>
      </c>
      <c r="V1943" s="464" t="s">
        <v>154</v>
      </c>
    </row>
    <row r="1944" spans="1:22" x14ac:dyDescent="0.2">
      <c r="A1944" s="406" t="s">
        <v>258</v>
      </c>
      <c r="B1944" s="406" t="s">
        <v>259</v>
      </c>
      <c r="C1944" s="406" t="s">
        <v>123</v>
      </c>
      <c r="D1944" s="406" t="s">
        <v>304</v>
      </c>
      <c r="E1944" s="406" t="s">
        <v>407</v>
      </c>
      <c r="F1944" s="406">
        <v>6</v>
      </c>
      <c r="G1944" s="406" t="s">
        <v>230</v>
      </c>
      <c r="H1944" s="406" t="s">
        <v>153</v>
      </c>
      <c r="I1944" s="406" t="s">
        <v>246</v>
      </c>
      <c r="J1944" s="406" t="s">
        <v>307</v>
      </c>
      <c r="K1944" s="406"/>
      <c r="L1944" s="406"/>
      <c r="M1944" s="406"/>
      <c r="N1944" s="406"/>
      <c r="O1944" s="406">
        <v>0</v>
      </c>
      <c r="P1944" s="406">
        <v>0</v>
      </c>
      <c r="Q1944" s="463">
        <v>6</v>
      </c>
      <c r="R1944" s="464" t="s">
        <v>153</v>
      </c>
      <c r="S1944" s="464" t="s">
        <v>141</v>
      </c>
      <c r="T1944" s="464">
        <v>0</v>
      </c>
      <c r="U1944" s="464">
        <v>0</v>
      </c>
      <c r="V1944" s="464" t="s">
        <v>154</v>
      </c>
    </row>
    <row r="1945" spans="1:22" x14ac:dyDescent="0.2">
      <c r="A1945" s="406" t="s">
        <v>258</v>
      </c>
      <c r="B1945" s="406" t="s">
        <v>259</v>
      </c>
      <c r="C1945" s="406" t="s">
        <v>123</v>
      </c>
      <c r="D1945" s="406" t="s">
        <v>73</v>
      </c>
      <c r="E1945" s="406" t="s">
        <v>407</v>
      </c>
      <c r="F1945" s="406">
        <v>7</v>
      </c>
      <c r="G1945" s="406" t="s">
        <v>230</v>
      </c>
      <c r="H1945" s="406" t="s">
        <v>84</v>
      </c>
      <c r="I1945" s="406" t="s">
        <v>246</v>
      </c>
      <c r="J1945" s="406" t="s">
        <v>314</v>
      </c>
      <c r="K1945" s="406"/>
      <c r="L1945" s="406"/>
      <c r="M1945" s="406"/>
      <c r="N1945" s="406"/>
      <c r="O1945" s="406">
        <v>0</v>
      </c>
      <c r="P1945" s="406">
        <v>0.25</v>
      </c>
      <c r="Q1945" s="463">
        <v>7</v>
      </c>
      <c r="R1945" s="464" t="s">
        <v>84</v>
      </c>
      <c r="S1945" s="464" t="s">
        <v>132</v>
      </c>
      <c r="T1945" s="464">
        <v>0</v>
      </c>
      <c r="U1945" s="464">
        <v>0.25</v>
      </c>
      <c r="V1945" s="464" t="s">
        <v>155</v>
      </c>
    </row>
    <row r="1946" spans="1:22" x14ac:dyDescent="0.2">
      <c r="A1946" s="406" t="s">
        <v>258</v>
      </c>
      <c r="B1946" s="406" t="s">
        <v>259</v>
      </c>
      <c r="C1946" s="406" t="s">
        <v>123</v>
      </c>
      <c r="D1946" s="406" t="s">
        <v>73</v>
      </c>
      <c r="E1946" s="406" t="s">
        <v>407</v>
      </c>
      <c r="F1946" s="406">
        <v>7</v>
      </c>
      <c r="G1946" s="406" t="s">
        <v>230</v>
      </c>
      <c r="H1946" s="406" t="s">
        <v>84</v>
      </c>
      <c r="I1946" s="406" t="s">
        <v>246</v>
      </c>
      <c r="J1946" s="406" t="s">
        <v>307</v>
      </c>
      <c r="K1946" s="406"/>
      <c r="L1946" s="406"/>
      <c r="M1946" s="406"/>
      <c r="N1946" s="406"/>
      <c r="O1946" s="406">
        <v>0</v>
      </c>
      <c r="P1946" s="406">
        <v>0</v>
      </c>
      <c r="Q1946" s="463">
        <v>7</v>
      </c>
      <c r="R1946" s="464" t="s">
        <v>84</v>
      </c>
      <c r="S1946" s="464" t="s">
        <v>133</v>
      </c>
      <c r="T1946" s="464">
        <v>0</v>
      </c>
      <c r="U1946" s="464">
        <v>0</v>
      </c>
      <c r="V1946" s="464" t="s">
        <v>155</v>
      </c>
    </row>
    <row r="1947" spans="1:22" x14ac:dyDescent="0.2">
      <c r="A1947" s="406" t="s">
        <v>258</v>
      </c>
      <c r="B1947" s="406" t="s">
        <v>259</v>
      </c>
      <c r="C1947" s="406" t="s">
        <v>123</v>
      </c>
      <c r="D1947" s="406" t="s">
        <v>301</v>
      </c>
      <c r="E1947" s="406" t="s">
        <v>407</v>
      </c>
      <c r="F1947" s="406">
        <v>7</v>
      </c>
      <c r="G1947" s="406" t="s">
        <v>230</v>
      </c>
      <c r="H1947" s="406" t="s">
        <v>84</v>
      </c>
      <c r="I1947" s="406" t="s">
        <v>246</v>
      </c>
      <c r="J1947" s="406" t="s">
        <v>314</v>
      </c>
      <c r="K1947" s="406"/>
      <c r="L1947" s="406"/>
      <c r="M1947" s="406"/>
      <c r="N1947" s="406"/>
      <c r="O1947" s="406">
        <v>0</v>
      </c>
      <c r="P1947" s="406">
        <v>0</v>
      </c>
      <c r="Q1947" s="463">
        <v>7</v>
      </c>
      <c r="R1947" s="464" t="s">
        <v>84</v>
      </c>
      <c r="S1947" s="464" t="s">
        <v>134</v>
      </c>
      <c r="T1947" s="464">
        <v>0</v>
      </c>
      <c r="U1947" s="464">
        <v>0</v>
      </c>
      <c r="V1947" s="464" t="s">
        <v>155</v>
      </c>
    </row>
    <row r="1948" spans="1:22" x14ac:dyDescent="0.2">
      <c r="A1948" s="406" t="s">
        <v>258</v>
      </c>
      <c r="B1948" s="406" t="s">
        <v>259</v>
      </c>
      <c r="C1948" s="406" t="s">
        <v>123</v>
      </c>
      <c r="D1948" s="406" t="s">
        <v>301</v>
      </c>
      <c r="E1948" s="406" t="s">
        <v>407</v>
      </c>
      <c r="F1948" s="406">
        <v>7</v>
      </c>
      <c r="G1948" s="406" t="s">
        <v>230</v>
      </c>
      <c r="H1948" s="406" t="s">
        <v>84</v>
      </c>
      <c r="I1948" s="406" t="s">
        <v>246</v>
      </c>
      <c r="J1948" s="406" t="s">
        <v>307</v>
      </c>
      <c r="K1948" s="406"/>
      <c r="L1948" s="406"/>
      <c r="M1948" s="406"/>
      <c r="N1948" s="406"/>
      <c r="O1948" s="406">
        <v>0</v>
      </c>
      <c r="P1948" s="406">
        <v>0</v>
      </c>
      <c r="Q1948" s="463">
        <v>7</v>
      </c>
      <c r="R1948" s="464" t="s">
        <v>84</v>
      </c>
      <c r="S1948" s="464" t="s">
        <v>135</v>
      </c>
      <c r="T1948" s="464">
        <v>0</v>
      </c>
      <c r="U1948" s="464">
        <v>0</v>
      </c>
      <c r="V1948" s="464" t="s">
        <v>155</v>
      </c>
    </row>
    <row r="1949" spans="1:22" x14ac:dyDescent="0.2">
      <c r="A1949" s="406" t="s">
        <v>258</v>
      </c>
      <c r="B1949" s="406" t="s">
        <v>259</v>
      </c>
      <c r="C1949" s="406" t="s">
        <v>123</v>
      </c>
      <c r="D1949" s="406" t="s">
        <v>302</v>
      </c>
      <c r="E1949" s="406" t="s">
        <v>407</v>
      </c>
      <c r="F1949" s="406">
        <v>7</v>
      </c>
      <c r="G1949" s="406" t="s">
        <v>230</v>
      </c>
      <c r="H1949" s="406" t="s">
        <v>84</v>
      </c>
      <c r="I1949" s="406" t="s">
        <v>246</v>
      </c>
      <c r="J1949" s="406" t="s">
        <v>314</v>
      </c>
      <c r="K1949" s="406"/>
      <c r="L1949" s="406"/>
      <c r="M1949" s="406"/>
      <c r="N1949" s="406"/>
      <c r="O1949" s="406">
        <v>0</v>
      </c>
      <c r="P1949" s="406">
        <v>0</v>
      </c>
      <c r="Q1949" s="463">
        <v>7</v>
      </c>
      <c r="R1949" s="464" t="s">
        <v>84</v>
      </c>
      <c r="S1949" s="464" t="s">
        <v>136</v>
      </c>
      <c r="T1949" s="464">
        <v>0</v>
      </c>
      <c r="U1949" s="464">
        <v>0</v>
      </c>
      <c r="V1949" s="464" t="s">
        <v>155</v>
      </c>
    </row>
    <row r="1950" spans="1:22" x14ac:dyDescent="0.2">
      <c r="A1950" s="406" t="s">
        <v>258</v>
      </c>
      <c r="B1950" s="406" t="s">
        <v>259</v>
      </c>
      <c r="C1950" s="406" t="s">
        <v>123</v>
      </c>
      <c r="D1950" s="406" t="s">
        <v>302</v>
      </c>
      <c r="E1950" s="406" t="s">
        <v>407</v>
      </c>
      <c r="F1950" s="406">
        <v>7</v>
      </c>
      <c r="G1950" s="406" t="s">
        <v>230</v>
      </c>
      <c r="H1950" s="406" t="s">
        <v>84</v>
      </c>
      <c r="I1950" s="406" t="s">
        <v>246</v>
      </c>
      <c r="J1950" s="406" t="s">
        <v>307</v>
      </c>
      <c r="K1950" s="406"/>
      <c r="L1950" s="406"/>
      <c r="M1950" s="406"/>
      <c r="N1950" s="406"/>
      <c r="O1950" s="406">
        <v>0</v>
      </c>
      <c r="P1950" s="406">
        <v>0</v>
      </c>
      <c r="Q1950" s="463">
        <v>7</v>
      </c>
      <c r="R1950" s="464" t="s">
        <v>84</v>
      </c>
      <c r="S1950" s="464" t="s">
        <v>137</v>
      </c>
      <c r="T1950" s="464">
        <v>0</v>
      </c>
      <c r="U1950" s="464">
        <v>0</v>
      </c>
      <c r="V1950" s="464" t="s">
        <v>155</v>
      </c>
    </row>
    <row r="1951" spans="1:22" x14ac:dyDescent="0.2">
      <c r="A1951" s="406" t="s">
        <v>258</v>
      </c>
      <c r="B1951" s="406" t="s">
        <v>259</v>
      </c>
      <c r="C1951" s="406" t="s">
        <v>123</v>
      </c>
      <c r="D1951" s="406" t="s">
        <v>303</v>
      </c>
      <c r="E1951" s="406" t="s">
        <v>407</v>
      </c>
      <c r="F1951" s="406">
        <v>7</v>
      </c>
      <c r="G1951" s="406" t="s">
        <v>230</v>
      </c>
      <c r="H1951" s="406" t="s">
        <v>84</v>
      </c>
      <c r="I1951" s="406" t="s">
        <v>246</v>
      </c>
      <c r="J1951" s="406" t="s">
        <v>314</v>
      </c>
      <c r="K1951" s="406"/>
      <c r="L1951" s="406"/>
      <c r="M1951" s="406"/>
      <c r="N1951" s="406"/>
      <c r="O1951" s="406">
        <v>0</v>
      </c>
      <c r="P1951" s="406">
        <v>0</v>
      </c>
      <c r="Q1951" s="463">
        <v>7</v>
      </c>
      <c r="R1951" s="464" t="s">
        <v>84</v>
      </c>
      <c r="S1951" s="464" t="s">
        <v>138</v>
      </c>
      <c r="T1951" s="464">
        <v>0</v>
      </c>
      <c r="U1951" s="464">
        <v>0</v>
      </c>
      <c r="V1951" s="464" t="s">
        <v>155</v>
      </c>
    </row>
    <row r="1952" spans="1:22" x14ac:dyDescent="0.2">
      <c r="A1952" s="406" t="s">
        <v>258</v>
      </c>
      <c r="B1952" s="406" t="s">
        <v>259</v>
      </c>
      <c r="C1952" s="406" t="s">
        <v>123</v>
      </c>
      <c r="D1952" s="406" t="s">
        <v>303</v>
      </c>
      <c r="E1952" s="406" t="s">
        <v>407</v>
      </c>
      <c r="F1952" s="406">
        <v>7</v>
      </c>
      <c r="G1952" s="406" t="s">
        <v>230</v>
      </c>
      <c r="H1952" s="406" t="s">
        <v>84</v>
      </c>
      <c r="I1952" s="406" t="s">
        <v>246</v>
      </c>
      <c r="J1952" s="406" t="s">
        <v>307</v>
      </c>
      <c r="K1952" s="406"/>
      <c r="L1952" s="406"/>
      <c r="M1952" s="406"/>
      <c r="N1952" s="406"/>
      <c r="O1952" s="406">
        <v>0</v>
      </c>
      <c r="P1952" s="406">
        <v>0</v>
      </c>
      <c r="Q1952" s="463">
        <v>7</v>
      </c>
      <c r="R1952" s="464" t="s">
        <v>84</v>
      </c>
      <c r="S1952" s="464" t="s">
        <v>139</v>
      </c>
      <c r="T1952" s="464">
        <v>0</v>
      </c>
      <c r="U1952" s="464">
        <v>0</v>
      </c>
      <c r="V1952" s="464" t="s">
        <v>155</v>
      </c>
    </row>
    <row r="1953" spans="1:22" x14ac:dyDescent="0.2">
      <c r="A1953" s="406" t="s">
        <v>258</v>
      </c>
      <c r="B1953" s="406" t="s">
        <v>259</v>
      </c>
      <c r="C1953" s="406" t="s">
        <v>123</v>
      </c>
      <c r="D1953" s="406" t="s">
        <v>304</v>
      </c>
      <c r="E1953" s="406" t="s">
        <v>407</v>
      </c>
      <c r="F1953" s="406">
        <v>7</v>
      </c>
      <c r="G1953" s="406" t="s">
        <v>230</v>
      </c>
      <c r="H1953" s="406" t="s">
        <v>84</v>
      </c>
      <c r="I1953" s="406" t="s">
        <v>246</v>
      </c>
      <c r="J1953" s="406" t="s">
        <v>314</v>
      </c>
      <c r="K1953" s="406"/>
      <c r="L1953" s="406"/>
      <c r="M1953" s="406"/>
      <c r="N1953" s="406"/>
      <c r="O1953" s="406">
        <v>0</v>
      </c>
      <c r="P1953" s="406">
        <v>0</v>
      </c>
      <c r="Q1953" s="463">
        <v>7</v>
      </c>
      <c r="R1953" s="464" t="s">
        <v>84</v>
      </c>
      <c r="S1953" s="464" t="s">
        <v>140</v>
      </c>
      <c r="T1953" s="464">
        <v>0</v>
      </c>
      <c r="U1953" s="464">
        <v>0</v>
      </c>
      <c r="V1953" s="464" t="s">
        <v>155</v>
      </c>
    </row>
    <row r="1954" spans="1:22" x14ac:dyDescent="0.2">
      <c r="A1954" s="406" t="s">
        <v>258</v>
      </c>
      <c r="B1954" s="406" t="s">
        <v>259</v>
      </c>
      <c r="C1954" s="406" t="s">
        <v>123</v>
      </c>
      <c r="D1954" s="406" t="s">
        <v>304</v>
      </c>
      <c r="E1954" s="406" t="s">
        <v>407</v>
      </c>
      <c r="F1954" s="406">
        <v>7</v>
      </c>
      <c r="G1954" s="406" t="s">
        <v>230</v>
      </c>
      <c r="H1954" s="406" t="s">
        <v>84</v>
      </c>
      <c r="I1954" s="406" t="s">
        <v>246</v>
      </c>
      <c r="J1954" s="406" t="s">
        <v>307</v>
      </c>
      <c r="K1954" s="406"/>
      <c r="L1954" s="406"/>
      <c r="M1954" s="406"/>
      <c r="N1954" s="406"/>
      <c r="O1954" s="406">
        <v>0</v>
      </c>
      <c r="P1954" s="406">
        <v>0</v>
      </c>
      <c r="Q1954" s="463">
        <v>7</v>
      </c>
      <c r="R1954" s="464" t="s">
        <v>84</v>
      </c>
      <c r="S1954" s="464" t="s">
        <v>141</v>
      </c>
      <c r="T1954" s="464">
        <v>0</v>
      </c>
      <c r="U1954" s="464">
        <v>0</v>
      </c>
      <c r="V1954" s="464" t="s">
        <v>155</v>
      </c>
    </row>
    <row r="1955" spans="1:22" x14ac:dyDescent="0.2">
      <c r="A1955" s="406" t="s">
        <v>258</v>
      </c>
      <c r="B1955" s="406" t="s">
        <v>259</v>
      </c>
      <c r="C1955" s="406" t="s">
        <v>123</v>
      </c>
      <c r="D1955" s="406" t="s">
        <v>73</v>
      </c>
      <c r="E1955" s="406" t="s">
        <v>407</v>
      </c>
      <c r="F1955" s="406">
        <v>8</v>
      </c>
      <c r="G1955" s="406" t="s">
        <v>230</v>
      </c>
      <c r="H1955" s="406" t="s">
        <v>156</v>
      </c>
      <c r="I1955" s="406" t="s">
        <v>246</v>
      </c>
      <c r="J1955" s="406" t="s">
        <v>314</v>
      </c>
      <c r="K1955" s="406"/>
      <c r="L1955" s="406"/>
      <c r="M1955" s="406"/>
      <c r="N1955" s="406"/>
      <c r="O1955" s="406">
        <v>0</v>
      </c>
      <c r="P1955" s="406">
        <v>0.6</v>
      </c>
      <c r="Q1955" s="463">
        <v>8</v>
      </c>
      <c r="R1955" s="464" t="s">
        <v>156</v>
      </c>
      <c r="S1955" s="464" t="s">
        <v>132</v>
      </c>
      <c r="T1955" s="464">
        <v>0</v>
      </c>
      <c r="U1955" s="464">
        <v>0.6</v>
      </c>
      <c r="V1955" s="464" t="s">
        <v>157</v>
      </c>
    </row>
    <row r="1956" spans="1:22" x14ac:dyDescent="0.2">
      <c r="A1956" s="406" t="s">
        <v>258</v>
      </c>
      <c r="B1956" s="406" t="s">
        <v>259</v>
      </c>
      <c r="C1956" s="406" t="s">
        <v>123</v>
      </c>
      <c r="D1956" s="406" t="s">
        <v>73</v>
      </c>
      <c r="E1956" s="406" t="s">
        <v>407</v>
      </c>
      <c r="F1956" s="406">
        <v>8</v>
      </c>
      <c r="G1956" s="406" t="s">
        <v>230</v>
      </c>
      <c r="H1956" s="406" t="s">
        <v>156</v>
      </c>
      <c r="I1956" s="406" t="s">
        <v>246</v>
      </c>
      <c r="J1956" s="406" t="s">
        <v>307</v>
      </c>
      <c r="K1956" s="406"/>
      <c r="L1956" s="406"/>
      <c r="M1956" s="406"/>
      <c r="N1956" s="406"/>
      <c r="O1956" s="406">
        <v>0</v>
      </c>
      <c r="P1956" s="406">
        <v>0</v>
      </c>
      <c r="Q1956" s="463">
        <v>8</v>
      </c>
      <c r="R1956" s="464" t="s">
        <v>156</v>
      </c>
      <c r="S1956" s="464" t="s">
        <v>133</v>
      </c>
      <c r="T1956" s="464">
        <v>0</v>
      </c>
      <c r="U1956" s="464">
        <v>0</v>
      </c>
      <c r="V1956" s="464" t="s">
        <v>157</v>
      </c>
    </row>
    <row r="1957" spans="1:22" x14ac:dyDescent="0.2">
      <c r="A1957" s="406" t="s">
        <v>258</v>
      </c>
      <c r="B1957" s="406" t="s">
        <v>259</v>
      </c>
      <c r="C1957" s="406" t="s">
        <v>123</v>
      </c>
      <c r="D1957" s="406" t="s">
        <v>301</v>
      </c>
      <c r="E1957" s="406" t="s">
        <v>407</v>
      </c>
      <c r="F1957" s="406">
        <v>8</v>
      </c>
      <c r="G1957" s="406" t="s">
        <v>230</v>
      </c>
      <c r="H1957" s="406" t="s">
        <v>156</v>
      </c>
      <c r="I1957" s="406" t="s">
        <v>246</v>
      </c>
      <c r="J1957" s="406" t="s">
        <v>314</v>
      </c>
      <c r="K1957" s="406"/>
      <c r="L1957" s="406"/>
      <c r="M1957" s="406"/>
      <c r="N1957" s="406"/>
      <c r="O1957" s="406">
        <v>0</v>
      </c>
      <c r="P1957" s="406">
        <v>0.3</v>
      </c>
      <c r="Q1957" s="463">
        <v>8</v>
      </c>
      <c r="R1957" s="464" t="s">
        <v>156</v>
      </c>
      <c r="S1957" s="464" t="s">
        <v>134</v>
      </c>
      <c r="T1957" s="464">
        <v>0</v>
      </c>
      <c r="U1957" s="464">
        <v>0.3</v>
      </c>
      <c r="V1957" s="464" t="s">
        <v>157</v>
      </c>
    </row>
    <row r="1958" spans="1:22" x14ac:dyDescent="0.2">
      <c r="A1958" s="406" t="s">
        <v>258</v>
      </c>
      <c r="B1958" s="406" t="s">
        <v>259</v>
      </c>
      <c r="C1958" s="406" t="s">
        <v>123</v>
      </c>
      <c r="D1958" s="406" t="s">
        <v>301</v>
      </c>
      <c r="E1958" s="406" t="s">
        <v>407</v>
      </c>
      <c r="F1958" s="406">
        <v>8</v>
      </c>
      <c r="G1958" s="406" t="s">
        <v>230</v>
      </c>
      <c r="H1958" s="406" t="s">
        <v>156</v>
      </c>
      <c r="I1958" s="406" t="s">
        <v>246</v>
      </c>
      <c r="J1958" s="406" t="s">
        <v>307</v>
      </c>
      <c r="K1958" s="406"/>
      <c r="L1958" s="406"/>
      <c r="M1958" s="406"/>
      <c r="N1958" s="406"/>
      <c r="O1958" s="406">
        <v>0</v>
      </c>
      <c r="P1958" s="406">
        <v>0</v>
      </c>
      <c r="Q1958" s="463">
        <v>8</v>
      </c>
      <c r="R1958" s="464" t="s">
        <v>156</v>
      </c>
      <c r="S1958" s="464" t="s">
        <v>135</v>
      </c>
      <c r="T1958" s="464">
        <v>0</v>
      </c>
      <c r="U1958" s="464">
        <v>0</v>
      </c>
      <c r="V1958" s="464" t="s">
        <v>157</v>
      </c>
    </row>
    <row r="1959" spans="1:22" x14ac:dyDescent="0.2">
      <c r="A1959" s="406" t="s">
        <v>258</v>
      </c>
      <c r="B1959" s="406" t="s">
        <v>259</v>
      </c>
      <c r="C1959" s="406" t="s">
        <v>123</v>
      </c>
      <c r="D1959" s="406" t="s">
        <v>302</v>
      </c>
      <c r="E1959" s="406" t="s">
        <v>407</v>
      </c>
      <c r="F1959" s="406">
        <v>8</v>
      </c>
      <c r="G1959" s="406" t="s">
        <v>230</v>
      </c>
      <c r="H1959" s="406" t="s">
        <v>156</v>
      </c>
      <c r="I1959" s="406" t="s">
        <v>246</v>
      </c>
      <c r="J1959" s="406" t="s">
        <v>314</v>
      </c>
      <c r="K1959" s="406"/>
      <c r="L1959" s="406"/>
      <c r="M1959" s="406"/>
      <c r="N1959" s="406"/>
      <c r="O1959" s="406">
        <v>0</v>
      </c>
      <c r="P1959" s="406">
        <v>0.3</v>
      </c>
      <c r="Q1959" s="463">
        <v>8</v>
      </c>
      <c r="R1959" s="464" t="s">
        <v>156</v>
      </c>
      <c r="S1959" s="464" t="s">
        <v>136</v>
      </c>
      <c r="T1959" s="464">
        <v>0</v>
      </c>
      <c r="U1959" s="464">
        <v>0.3</v>
      </c>
      <c r="V1959" s="464" t="s">
        <v>157</v>
      </c>
    </row>
    <row r="1960" spans="1:22" x14ac:dyDescent="0.2">
      <c r="A1960" s="406" t="s">
        <v>258</v>
      </c>
      <c r="B1960" s="406" t="s">
        <v>259</v>
      </c>
      <c r="C1960" s="406" t="s">
        <v>123</v>
      </c>
      <c r="D1960" s="406" t="s">
        <v>302</v>
      </c>
      <c r="E1960" s="406" t="s">
        <v>407</v>
      </c>
      <c r="F1960" s="406">
        <v>8</v>
      </c>
      <c r="G1960" s="406" t="s">
        <v>230</v>
      </c>
      <c r="H1960" s="406" t="s">
        <v>156</v>
      </c>
      <c r="I1960" s="406" t="s">
        <v>246</v>
      </c>
      <c r="J1960" s="406" t="s">
        <v>307</v>
      </c>
      <c r="K1960" s="406"/>
      <c r="L1960" s="406"/>
      <c r="M1960" s="406"/>
      <c r="N1960" s="406"/>
      <c r="O1960" s="406">
        <v>0</v>
      </c>
      <c r="P1960" s="406">
        <v>0</v>
      </c>
      <c r="Q1960" s="463">
        <v>8</v>
      </c>
      <c r="R1960" s="464" t="s">
        <v>156</v>
      </c>
      <c r="S1960" s="464" t="s">
        <v>137</v>
      </c>
      <c r="T1960" s="464">
        <v>0</v>
      </c>
      <c r="U1960" s="464">
        <v>0</v>
      </c>
      <c r="V1960" s="464" t="s">
        <v>157</v>
      </c>
    </row>
    <row r="1961" spans="1:22" x14ac:dyDescent="0.2">
      <c r="A1961" s="406" t="s">
        <v>258</v>
      </c>
      <c r="B1961" s="406" t="s">
        <v>259</v>
      </c>
      <c r="C1961" s="406" t="s">
        <v>123</v>
      </c>
      <c r="D1961" s="406" t="s">
        <v>303</v>
      </c>
      <c r="E1961" s="406" t="s">
        <v>407</v>
      </c>
      <c r="F1961" s="406">
        <v>8</v>
      </c>
      <c r="G1961" s="406" t="s">
        <v>230</v>
      </c>
      <c r="H1961" s="406" t="s">
        <v>156</v>
      </c>
      <c r="I1961" s="406" t="s">
        <v>246</v>
      </c>
      <c r="J1961" s="406" t="s">
        <v>314</v>
      </c>
      <c r="K1961" s="406"/>
      <c r="L1961" s="406"/>
      <c r="M1961" s="406"/>
      <c r="N1961" s="406"/>
      <c r="O1961" s="406">
        <v>0</v>
      </c>
      <c r="P1961" s="406">
        <v>0.3</v>
      </c>
      <c r="Q1961" s="463">
        <v>8</v>
      </c>
      <c r="R1961" s="464" t="s">
        <v>156</v>
      </c>
      <c r="S1961" s="464" t="s">
        <v>138</v>
      </c>
      <c r="T1961" s="464">
        <v>0</v>
      </c>
      <c r="U1961" s="464">
        <v>0.3</v>
      </c>
      <c r="V1961" s="464" t="s">
        <v>157</v>
      </c>
    </row>
    <row r="1962" spans="1:22" x14ac:dyDescent="0.2">
      <c r="A1962" s="406" t="s">
        <v>258</v>
      </c>
      <c r="B1962" s="406" t="s">
        <v>259</v>
      </c>
      <c r="C1962" s="406" t="s">
        <v>123</v>
      </c>
      <c r="D1962" s="406" t="s">
        <v>303</v>
      </c>
      <c r="E1962" s="406" t="s">
        <v>407</v>
      </c>
      <c r="F1962" s="406">
        <v>8</v>
      </c>
      <c r="G1962" s="406" t="s">
        <v>230</v>
      </c>
      <c r="H1962" s="406" t="s">
        <v>156</v>
      </c>
      <c r="I1962" s="406" t="s">
        <v>246</v>
      </c>
      <c r="J1962" s="406" t="s">
        <v>307</v>
      </c>
      <c r="K1962" s="406"/>
      <c r="L1962" s="406"/>
      <c r="M1962" s="406"/>
      <c r="N1962" s="406"/>
      <c r="O1962" s="406">
        <v>0</v>
      </c>
      <c r="P1962" s="406">
        <v>0</v>
      </c>
      <c r="Q1962" s="463">
        <v>8</v>
      </c>
      <c r="R1962" s="464" t="s">
        <v>156</v>
      </c>
      <c r="S1962" s="464" t="s">
        <v>139</v>
      </c>
      <c r="T1962" s="464">
        <v>0</v>
      </c>
      <c r="U1962" s="464">
        <v>0</v>
      </c>
      <c r="V1962" s="464" t="s">
        <v>157</v>
      </c>
    </row>
    <row r="1963" spans="1:22" x14ac:dyDescent="0.2">
      <c r="A1963" s="406" t="s">
        <v>258</v>
      </c>
      <c r="B1963" s="406" t="s">
        <v>259</v>
      </c>
      <c r="C1963" s="406" t="s">
        <v>123</v>
      </c>
      <c r="D1963" s="406" t="s">
        <v>304</v>
      </c>
      <c r="E1963" s="406" t="s">
        <v>407</v>
      </c>
      <c r="F1963" s="406">
        <v>8</v>
      </c>
      <c r="G1963" s="406" t="s">
        <v>230</v>
      </c>
      <c r="H1963" s="406" t="s">
        <v>156</v>
      </c>
      <c r="I1963" s="406" t="s">
        <v>246</v>
      </c>
      <c r="J1963" s="406" t="s">
        <v>314</v>
      </c>
      <c r="K1963" s="406"/>
      <c r="L1963" s="406"/>
      <c r="M1963" s="406"/>
      <c r="N1963" s="406"/>
      <c r="O1963" s="406">
        <v>0</v>
      </c>
      <c r="P1963" s="406">
        <v>0.3</v>
      </c>
      <c r="Q1963" s="463">
        <v>8</v>
      </c>
      <c r="R1963" s="464" t="s">
        <v>156</v>
      </c>
      <c r="S1963" s="464" t="s">
        <v>140</v>
      </c>
      <c r="T1963" s="464">
        <v>0</v>
      </c>
      <c r="U1963" s="464">
        <v>0.3</v>
      </c>
      <c r="V1963" s="464" t="s">
        <v>157</v>
      </c>
    </row>
    <row r="1964" spans="1:22" x14ac:dyDescent="0.2">
      <c r="A1964" s="406" t="s">
        <v>258</v>
      </c>
      <c r="B1964" s="406" t="s">
        <v>259</v>
      </c>
      <c r="C1964" s="406" t="s">
        <v>123</v>
      </c>
      <c r="D1964" s="406" t="s">
        <v>304</v>
      </c>
      <c r="E1964" s="406" t="s">
        <v>407</v>
      </c>
      <c r="F1964" s="406">
        <v>8</v>
      </c>
      <c r="G1964" s="406" t="s">
        <v>230</v>
      </c>
      <c r="H1964" s="406" t="s">
        <v>156</v>
      </c>
      <c r="I1964" s="406" t="s">
        <v>246</v>
      </c>
      <c r="J1964" s="406" t="s">
        <v>307</v>
      </c>
      <c r="K1964" s="406"/>
      <c r="L1964" s="406"/>
      <c r="M1964" s="406"/>
      <c r="N1964" s="406"/>
      <c r="O1964" s="406">
        <v>0</v>
      </c>
      <c r="P1964" s="406">
        <v>0</v>
      </c>
      <c r="Q1964" s="463">
        <v>8</v>
      </c>
      <c r="R1964" s="464" t="s">
        <v>156</v>
      </c>
      <c r="S1964" s="464" t="s">
        <v>141</v>
      </c>
      <c r="T1964" s="464">
        <v>0</v>
      </c>
      <c r="U1964" s="464">
        <v>0</v>
      </c>
      <c r="V1964" s="464" t="s">
        <v>157</v>
      </c>
    </row>
    <row r="1965" spans="1:22" x14ac:dyDescent="0.2">
      <c r="A1965" s="406" t="s">
        <v>258</v>
      </c>
      <c r="B1965" s="406" t="s">
        <v>259</v>
      </c>
      <c r="C1965" s="406" t="s">
        <v>123</v>
      </c>
      <c r="D1965" s="406" t="s">
        <v>73</v>
      </c>
      <c r="E1965" s="406" t="s">
        <v>407</v>
      </c>
      <c r="F1965" s="406">
        <v>9</v>
      </c>
      <c r="G1965" s="406" t="s">
        <v>230</v>
      </c>
      <c r="H1965" s="406" t="s">
        <v>158</v>
      </c>
      <c r="I1965" s="406" t="s">
        <v>246</v>
      </c>
      <c r="J1965" s="406" t="s">
        <v>314</v>
      </c>
      <c r="K1965" s="406"/>
      <c r="L1965" s="406"/>
      <c r="M1965" s="406"/>
      <c r="N1965" s="406"/>
      <c r="O1965" s="406">
        <v>0</v>
      </c>
      <c r="P1965" s="406">
        <v>0.5</v>
      </c>
      <c r="Q1965" s="463">
        <v>9</v>
      </c>
      <c r="R1965" s="464" t="s">
        <v>158</v>
      </c>
      <c r="S1965" s="464" t="s">
        <v>132</v>
      </c>
      <c r="T1965" s="464">
        <v>0</v>
      </c>
      <c r="U1965" s="464">
        <v>0.5</v>
      </c>
      <c r="V1965" s="464" t="s">
        <v>159</v>
      </c>
    </row>
    <row r="1966" spans="1:22" x14ac:dyDescent="0.2">
      <c r="A1966" s="406" t="s">
        <v>258</v>
      </c>
      <c r="B1966" s="406" t="s">
        <v>259</v>
      </c>
      <c r="C1966" s="406" t="s">
        <v>123</v>
      </c>
      <c r="D1966" s="406" t="s">
        <v>73</v>
      </c>
      <c r="E1966" s="406" t="s">
        <v>407</v>
      </c>
      <c r="F1966" s="406">
        <v>9</v>
      </c>
      <c r="G1966" s="406" t="s">
        <v>230</v>
      </c>
      <c r="H1966" s="406" t="s">
        <v>158</v>
      </c>
      <c r="I1966" s="406" t="s">
        <v>246</v>
      </c>
      <c r="J1966" s="406" t="s">
        <v>307</v>
      </c>
      <c r="K1966" s="406"/>
      <c r="L1966" s="406"/>
      <c r="M1966" s="406"/>
      <c r="N1966" s="406"/>
      <c r="O1966" s="406">
        <v>0</v>
      </c>
      <c r="P1966" s="406">
        <v>0</v>
      </c>
      <c r="Q1966" s="463">
        <v>9</v>
      </c>
      <c r="R1966" s="464" t="s">
        <v>158</v>
      </c>
      <c r="S1966" s="464" t="s">
        <v>133</v>
      </c>
      <c r="T1966" s="464">
        <v>0</v>
      </c>
      <c r="U1966" s="464">
        <v>0</v>
      </c>
      <c r="V1966" s="464" t="s">
        <v>159</v>
      </c>
    </row>
    <row r="1967" spans="1:22" x14ac:dyDescent="0.2">
      <c r="A1967" s="406" t="s">
        <v>258</v>
      </c>
      <c r="B1967" s="406" t="s">
        <v>259</v>
      </c>
      <c r="C1967" s="406" t="s">
        <v>123</v>
      </c>
      <c r="D1967" s="406" t="s">
        <v>301</v>
      </c>
      <c r="E1967" s="406" t="s">
        <v>407</v>
      </c>
      <c r="F1967" s="406">
        <v>9</v>
      </c>
      <c r="G1967" s="406" t="s">
        <v>230</v>
      </c>
      <c r="H1967" s="406" t="s">
        <v>158</v>
      </c>
      <c r="I1967" s="406" t="s">
        <v>246</v>
      </c>
      <c r="J1967" s="406" t="s">
        <v>314</v>
      </c>
      <c r="K1967" s="406"/>
      <c r="L1967" s="406"/>
      <c r="M1967" s="406"/>
      <c r="N1967" s="406"/>
      <c r="O1967" s="406">
        <v>0</v>
      </c>
      <c r="P1967" s="406">
        <v>0.3</v>
      </c>
      <c r="Q1967" s="463">
        <v>9</v>
      </c>
      <c r="R1967" s="464" t="s">
        <v>158</v>
      </c>
      <c r="S1967" s="464" t="s">
        <v>134</v>
      </c>
      <c r="T1967" s="464">
        <v>0</v>
      </c>
      <c r="U1967" s="464">
        <v>0.3</v>
      </c>
      <c r="V1967" s="464" t="s">
        <v>159</v>
      </c>
    </row>
    <row r="1968" spans="1:22" x14ac:dyDescent="0.2">
      <c r="A1968" s="406" t="s">
        <v>258</v>
      </c>
      <c r="B1968" s="406" t="s">
        <v>259</v>
      </c>
      <c r="C1968" s="406" t="s">
        <v>123</v>
      </c>
      <c r="D1968" s="406" t="s">
        <v>301</v>
      </c>
      <c r="E1968" s="406" t="s">
        <v>407</v>
      </c>
      <c r="F1968" s="406">
        <v>9</v>
      </c>
      <c r="G1968" s="406" t="s">
        <v>230</v>
      </c>
      <c r="H1968" s="406" t="s">
        <v>158</v>
      </c>
      <c r="I1968" s="406" t="s">
        <v>246</v>
      </c>
      <c r="J1968" s="406" t="s">
        <v>307</v>
      </c>
      <c r="K1968" s="406"/>
      <c r="L1968" s="406"/>
      <c r="M1968" s="406"/>
      <c r="N1968" s="406"/>
      <c r="O1968" s="406">
        <v>0</v>
      </c>
      <c r="P1968" s="406">
        <v>0</v>
      </c>
      <c r="Q1968" s="463">
        <v>9</v>
      </c>
      <c r="R1968" s="464" t="s">
        <v>158</v>
      </c>
      <c r="S1968" s="464" t="s">
        <v>135</v>
      </c>
      <c r="T1968" s="464">
        <v>0</v>
      </c>
      <c r="U1968" s="464">
        <v>0</v>
      </c>
      <c r="V1968" s="464" t="s">
        <v>159</v>
      </c>
    </row>
    <row r="1969" spans="1:22" x14ac:dyDescent="0.2">
      <c r="A1969" s="406" t="s">
        <v>258</v>
      </c>
      <c r="B1969" s="406" t="s">
        <v>259</v>
      </c>
      <c r="C1969" s="406" t="s">
        <v>123</v>
      </c>
      <c r="D1969" s="406" t="s">
        <v>302</v>
      </c>
      <c r="E1969" s="406" t="s">
        <v>407</v>
      </c>
      <c r="F1969" s="406">
        <v>9</v>
      </c>
      <c r="G1969" s="406" t="s">
        <v>230</v>
      </c>
      <c r="H1969" s="406" t="s">
        <v>158</v>
      </c>
      <c r="I1969" s="406" t="s">
        <v>246</v>
      </c>
      <c r="J1969" s="406" t="s">
        <v>314</v>
      </c>
      <c r="K1969" s="406"/>
      <c r="L1969" s="406"/>
      <c r="M1969" s="406"/>
      <c r="N1969" s="406"/>
      <c r="O1969" s="406">
        <v>0</v>
      </c>
      <c r="P1969" s="406">
        <v>0.3</v>
      </c>
      <c r="Q1969" s="463">
        <v>9</v>
      </c>
      <c r="R1969" s="464" t="s">
        <v>158</v>
      </c>
      <c r="S1969" s="464" t="s">
        <v>136</v>
      </c>
      <c r="T1969" s="464">
        <v>0</v>
      </c>
      <c r="U1969" s="464">
        <v>0.3</v>
      </c>
      <c r="V1969" s="464" t="s">
        <v>159</v>
      </c>
    </row>
    <row r="1970" spans="1:22" x14ac:dyDescent="0.2">
      <c r="A1970" s="406" t="s">
        <v>258</v>
      </c>
      <c r="B1970" s="406" t="s">
        <v>259</v>
      </c>
      <c r="C1970" s="406" t="s">
        <v>123</v>
      </c>
      <c r="D1970" s="406" t="s">
        <v>302</v>
      </c>
      <c r="E1970" s="406" t="s">
        <v>407</v>
      </c>
      <c r="F1970" s="406">
        <v>9</v>
      </c>
      <c r="G1970" s="406" t="s">
        <v>230</v>
      </c>
      <c r="H1970" s="406" t="s">
        <v>158</v>
      </c>
      <c r="I1970" s="406" t="s">
        <v>246</v>
      </c>
      <c r="J1970" s="406" t="s">
        <v>307</v>
      </c>
      <c r="K1970" s="406"/>
      <c r="L1970" s="406"/>
      <c r="M1970" s="406"/>
      <c r="N1970" s="406"/>
      <c r="O1970" s="406">
        <v>0</v>
      </c>
      <c r="P1970" s="406">
        <v>0</v>
      </c>
      <c r="Q1970" s="463">
        <v>9</v>
      </c>
      <c r="R1970" s="464" t="s">
        <v>158</v>
      </c>
      <c r="S1970" s="464" t="s">
        <v>137</v>
      </c>
      <c r="T1970" s="464">
        <v>0</v>
      </c>
      <c r="U1970" s="464">
        <v>0</v>
      </c>
      <c r="V1970" s="464" t="s">
        <v>159</v>
      </c>
    </row>
    <row r="1971" spans="1:22" x14ac:dyDescent="0.2">
      <c r="A1971" s="406" t="s">
        <v>258</v>
      </c>
      <c r="B1971" s="406" t="s">
        <v>259</v>
      </c>
      <c r="C1971" s="406" t="s">
        <v>123</v>
      </c>
      <c r="D1971" s="406" t="s">
        <v>303</v>
      </c>
      <c r="E1971" s="406" t="s">
        <v>407</v>
      </c>
      <c r="F1971" s="406">
        <v>9</v>
      </c>
      <c r="G1971" s="406" t="s">
        <v>230</v>
      </c>
      <c r="H1971" s="406" t="s">
        <v>158</v>
      </c>
      <c r="I1971" s="406" t="s">
        <v>246</v>
      </c>
      <c r="J1971" s="406" t="s">
        <v>314</v>
      </c>
      <c r="K1971" s="406"/>
      <c r="L1971" s="406"/>
      <c r="M1971" s="406"/>
      <c r="N1971" s="406"/>
      <c r="O1971" s="406">
        <v>0</v>
      </c>
      <c r="P1971" s="406">
        <v>0.3</v>
      </c>
      <c r="Q1971" s="463">
        <v>9</v>
      </c>
      <c r="R1971" s="464" t="s">
        <v>158</v>
      </c>
      <c r="S1971" s="464" t="s">
        <v>138</v>
      </c>
      <c r="T1971" s="464">
        <v>0</v>
      </c>
      <c r="U1971" s="464">
        <v>0.3</v>
      </c>
      <c r="V1971" s="464" t="s">
        <v>159</v>
      </c>
    </row>
    <row r="1972" spans="1:22" x14ac:dyDescent="0.2">
      <c r="A1972" s="406" t="s">
        <v>258</v>
      </c>
      <c r="B1972" s="406" t="s">
        <v>259</v>
      </c>
      <c r="C1972" s="406" t="s">
        <v>123</v>
      </c>
      <c r="D1972" s="406" t="s">
        <v>303</v>
      </c>
      <c r="E1972" s="406" t="s">
        <v>407</v>
      </c>
      <c r="F1972" s="406">
        <v>9</v>
      </c>
      <c r="G1972" s="406" t="s">
        <v>230</v>
      </c>
      <c r="H1972" s="406" t="s">
        <v>158</v>
      </c>
      <c r="I1972" s="406" t="s">
        <v>246</v>
      </c>
      <c r="J1972" s="406" t="s">
        <v>307</v>
      </c>
      <c r="K1972" s="406"/>
      <c r="L1972" s="406"/>
      <c r="M1972" s="406"/>
      <c r="N1972" s="406"/>
      <c r="O1972" s="406">
        <v>0</v>
      </c>
      <c r="P1972" s="406">
        <v>0</v>
      </c>
      <c r="Q1972" s="463">
        <v>9</v>
      </c>
      <c r="R1972" s="464" t="s">
        <v>158</v>
      </c>
      <c r="S1972" s="464" t="s">
        <v>139</v>
      </c>
      <c r="T1972" s="464">
        <v>0</v>
      </c>
      <c r="U1972" s="464">
        <v>0</v>
      </c>
      <c r="V1972" s="464" t="s">
        <v>159</v>
      </c>
    </row>
    <row r="1973" spans="1:22" x14ac:dyDescent="0.2">
      <c r="A1973" s="406" t="s">
        <v>258</v>
      </c>
      <c r="B1973" s="406" t="s">
        <v>259</v>
      </c>
      <c r="C1973" s="406" t="s">
        <v>123</v>
      </c>
      <c r="D1973" s="406" t="s">
        <v>304</v>
      </c>
      <c r="E1973" s="406" t="s">
        <v>407</v>
      </c>
      <c r="F1973" s="406">
        <v>9</v>
      </c>
      <c r="G1973" s="406" t="s">
        <v>230</v>
      </c>
      <c r="H1973" s="406" t="s">
        <v>158</v>
      </c>
      <c r="I1973" s="406" t="s">
        <v>246</v>
      </c>
      <c r="J1973" s="406" t="s">
        <v>314</v>
      </c>
      <c r="K1973" s="406"/>
      <c r="L1973" s="406"/>
      <c r="M1973" s="406"/>
      <c r="N1973" s="406"/>
      <c r="O1973" s="406">
        <v>0</v>
      </c>
      <c r="P1973" s="406">
        <v>0.3</v>
      </c>
      <c r="Q1973" s="463">
        <v>9</v>
      </c>
      <c r="R1973" s="464" t="s">
        <v>158</v>
      </c>
      <c r="S1973" s="464" t="s">
        <v>140</v>
      </c>
      <c r="T1973" s="464">
        <v>0</v>
      </c>
      <c r="U1973" s="464">
        <v>0.3</v>
      </c>
      <c r="V1973" s="464" t="s">
        <v>159</v>
      </c>
    </row>
    <row r="1974" spans="1:22" x14ac:dyDescent="0.2">
      <c r="A1974" s="406" t="s">
        <v>258</v>
      </c>
      <c r="B1974" s="406" t="s">
        <v>259</v>
      </c>
      <c r="C1974" s="406" t="s">
        <v>123</v>
      </c>
      <c r="D1974" s="406" t="s">
        <v>304</v>
      </c>
      <c r="E1974" s="406" t="s">
        <v>407</v>
      </c>
      <c r="F1974" s="406">
        <v>9</v>
      </c>
      <c r="G1974" s="406" t="s">
        <v>230</v>
      </c>
      <c r="H1974" s="406" t="s">
        <v>158</v>
      </c>
      <c r="I1974" s="406" t="s">
        <v>246</v>
      </c>
      <c r="J1974" s="406" t="s">
        <v>307</v>
      </c>
      <c r="K1974" s="406"/>
      <c r="L1974" s="406"/>
      <c r="M1974" s="406"/>
      <c r="N1974" s="406"/>
      <c r="O1974" s="406">
        <v>0</v>
      </c>
      <c r="P1974" s="406">
        <v>0</v>
      </c>
      <c r="Q1974" s="463">
        <v>9</v>
      </c>
      <c r="R1974" s="464" t="s">
        <v>158</v>
      </c>
      <c r="S1974" s="464" t="s">
        <v>141</v>
      </c>
      <c r="T1974" s="464">
        <v>0</v>
      </c>
      <c r="U1974" s="464">
        <v>0</v>
      </c>
      <c r="V1974" s="464" t="s">
        <v>159</v>
      </c>
    </row>
    <row r="1975" spans="1:22" x14ac:dyDescent="0.2">
      <c r="A1975" s="406" t="s">
        <v>258</v>
      </c>
      <c r="B1975" s="406" t="s">
        <v>259</v>
      </c>
      <c r="C1975" s="406" t="s">
        <v>123</v>
      </c>
      <c r="D1975" s="406" t="s">
        <v>73</v>
      </c>
      <c r="E1975" s="406" t="s">
        <v>407</v>
      </c>
      <c r="F1975" s="406">
        <v>10</v>
      </c>
      <c r="G1975" s="406" t="s">
        <v>230</v>
      </c>
      <c r="H1975" s="406" t="s">
        <v>160</v>
      </c>
      <c r="I1975" s="406" t="s">
        <v>246</v>
      </c>
      <c r="J1975" s="406" t="s">
        <v>314</v>
      </c>
      <c r="K1975" s="406"/>
      <c r="L1975" s="406"/>
      <c r="M1975" s="406"/>
      <c r="N1975" s="406"/>
      <c r="O1975" s="406">
        <v>0</v>
      </c>
      <c r="P1975" s="406">
        <v>0.6</v>
      </c>
      <c r="Q1975" s="463">
        <v>10</v>
      </c>
      <c r="R1975" s="464" t="s">
        <v>160</v>
      </c>
      <c r="S1975" s="464" t="s">
        <v>132</v>
      </c>
      <c r="T1975" s="464">
        <v>0</v>
      </c>
      <c r="U1975" s="464">
        <v>0.6</v>
      </c>
      <c r="V1975" s="464" t="s">
        <v>161</v>
      </c>
    </row>
    <row r="1976" spans="1:22" x14ac:dyDescent="0.2">
      <c r="A1976" s="406" t="s">
        <v>258</v>
      </c>
      <c r="B1976" s="406" t="s">
        <v>259</v>
      </c>
      <c r="C1976" s="406" t="s">
        <v>123</v>
      </c>
      <c r="D1976" s="406" t="s">
        <v>73</v>
      </c>
      <c r="E1976" s="406" t="s">
        <v>407</v>
      </c>
      <c r="F1976" s="406">
        <v>10</v>
      </c>
      <c r="G1976" s="406" t="s">
        <v>230</v>
      </c>
      <c r="H1976" s="406" t="s">
        <v>160</v>
      </c>
      <c r="I1976" s="406" t="s">
        <v>246</v>
      </c>
      <c r="J1976" s="406" t="s">
        <v>307</v>
      </c>
      <c r="K1976" s="406"/>
      <c r="L1976" s="406"/>
      <c r="M1976" s="406"/>
      <c r="N1976" s="406"/>
      <c r="O1976" s="406">
        <v>0</v>
      </c>
      <c r="P1976" s="406">
        <v>0</v>
      </c>
      <c r="Q1976" s="463">
        <v>10</v>
      </c>
      <c r="R1976" s="464" t="s">
        <v>160</v>
      </c>
      <c r="S1976" s="464" t="s">
        <v>133</v>
      </c>
      <c r="T1976" s="464">
        <v>0</v>
      </c>
      <c r="U1976" s="464">
        <v>0</v>
      </c>
      <c r="V1976" s="464" t="s">
        <v>161</v>
      </c>
    </row>
    <row r="1977" spans="1:22" x14ac:dyDescent="0.2">
      <c r="A1977" s="406" t="s">
        <v>258</v>
      </c>
      <c r="B1977" s="406" t="s">
        <v>259</v>
      </c>
      <c r="C1977" s="406" t="s">
        <v>123</v>
      </c>
      <c r="D1977" s="406" t="s">
        <v>301</v>
      </c>
      <c r="E1977" s="406" t="s">
        <v>407</v>
      </c>
      <c r="F1977" s="406">
        <v>10</v>
      </c>
      <c r="G1977" s="406" t="s">
        <v>230</v>
      </c>
      <c r="H1977" s="406" t="s">
        <v>160</v>
      </c>
      <c r="I1977" s="406" t="s">
        <v>246</v>
      </c>
      <c r="J1977" s="406" t="s">
        <v>314</v>
      </c>
      <c r="K1977" s="406"/>
      <c r="L1977" s="406"/>
      <c r="M1977" s="406"/>
      <c r="N1977" s="406"/>
      <c r="O1977" s="406">
        <v>0</v>
      </c>
      <c r="P1977" s="406">
        <v>0.3</v>
      </c>
      <c r="Q1977" s="463">
        <v>10</v>
      </c>
      <c r="R1977" s="464" t="s">
        <v>160</v>
      </c>
      <c r="S1977" s="464" t="s">
        <v>134</v>
      </c>
      <c r="T1977" s="464">
        <v>0</v>
      </c>
      <c r="U1977" s="464">
        <v>0.3</v>
      </c>
      <c r="V1977" s="464" t="s">
        <v>161</v>
      </c>
    </row>
    <row r="1978" spans="1:22" x14ac:dyDescent="0.2">
      <c r="A1978" s="406" t="s">
        <v>258</v>
      </c>
      <c r="B1978" s="406" t="s">
        <v>259</v>
      </c>
      <c r="C1978" s="406" t="s">
        <v>123</v>
      </c>
      <c r="D1978" s="406" t="s">
        <v>301</v>
      </c>
      <c r="E1978" s="406" t="s">
        <v>407</v>
      </c>
      <c r="F1978" s="406">
        <v>10</v>
      </c>
      <c r="G1978" s="406" t="s">
        <v>230</v>
      </c>
      <c r="H1978" s="406" t="s">
        <v>160</v>
      </c>
      <c r="I1978" s="406" t="s">
        <v>246</v>
      </c>
      <c r="J1978" s="406" t="s">
        <v>307</v>
      </c>
      <c r="K1978" s="406"/>
      <c r="L1978" s="406"/>
      <c r="M1978" s="406"/>
      <c r="N1978" s="406"/>
      <c r="O1978" s="406">
        <v>0</v>
      </c>
      <c r="P1978" s="406">
        <v>0</v>
      </c>
      <c r="Q1978" s="463">
        <v>10</v>
      </c>
      <c r="R1978" s="464" t="s">
        <v>160</v>
      </c>
      <c r="S1978" s="464" t="s">
        <v>135</v>
      </c>
      <c r="T1978" s="464">
        <v>0</v>
      </c>
      <c r="U1978" s="464">
        <v>0</v>
      </c>
      <c r="V1978" s="464" t="s">
        <v>161</v>
      </c>
    </row>
    <row r="1979" spans="1:22" x14ac:dyDescent="0.2">
      <c r="A1979" s="406" t="s">
        <v>258</v>
      </c>
      <c r="B1979" s="406" t="s">
        <v>259</v>
      </c>
      <c r="C1979" s="406" t="s">
        <v>123</v>
      </c>
      <c r="D1979" s="406" t="s">
        <v>302</v>
      </c>
      <c r="E1979" s="406" t="s">
        <v>407</v>
      </c>
      <c r="F1979" s="406">
        <v>10</v>
      </c>
      <c r="G1979" s="406" t="s">
        <v>230</v>
      </c>
      <c r="H1979" s="406" t="s">
        <v>160</v>
      </c>
      <c r="I1979" s="406" t="s">
        <v>246</v>
      </c>
      <c r="J1979" s="406" t="s">
        <v>314</v>
      </c>
      <c r="K1979" s="406"/>
      <c r="L1979" s="406"/>
      <c r="M1979" s="406"/>
      <c r="N1979" s="406"/>
      <c r="O1979" s="406">
        <v>0</v>
      </c>
      <c r="P1979" s="406">
        <v>0.3</v>
      </c>
      <c r="Q1979" s="463">
        <v>10</v>
      </c>
      <c r="R1979" s="464" t="s">
        <v>160</v>
      </c>
      <c r="S1979" s="464" t="s">
        <v>136</v>
      </c>
      <c r="T1979" s="464">
        <v>0</v>
      </c>
      <c r="U1979" s="464">
        <v>0.3</v>
      </c>
      <c r="V1979" s="464" t="s">
        <v>161</v>
      </c>
    </row>
    <row r="1980" spans="1:22" x14ac:dyDescent="0.2">
      <c r="A1980" s="406" t="s">
        <v>258</v>
      </c>
      <c r="B1980" s="406" t="s">
        <v>259</v>
      </c>
      <c r="C1980" s="406" t="s">
        <v>123</v>
      </c>
      <c r="D1980" s="406" t="s">
        <v>302</v>
      </c>
      <c r="E1980" s="406" t="s">
        <v>407</v>
      </c>
      <c r="F1980" s="406">
        <v>10</v>
      </c>
      <c r="G1980" s="406" t="s">
        <v>230</v>
      </c>
      <c r="H1980" s="406" t="s">
        <v>160</v>
      </c>
      <c r="I1980" s="406" t="s">
        <v>246</v>
      </c>
      <c r="J1980" s="406" t="s">
        <v>307</v>
      </c>
      <c r="K1980" s="406"/>
      <c r="L1980" s="406"/>
      <c r="M1980" s="406"/>
      <c r="N1980" s="406"/>
      <c r="O1980" s="406">
        <v>0</v>
      </c>
      <c r="P1980" s="406">
        <v>0</v>
      </c>
      <c r="Q1980" s="463">
        <v>10</v>
      </c>
      <c r="R1980" s="464" t="s">
        <v>160</v>
      </c>
      <c r="S1980" s="464" t="s">
        <v>137</v>
      </c>
      <c r="T1980" s="464">
        <v>0</v>
      </c>
      <c r="U1980" s="464">
        <v>0</v>
      </c>
      <c r="V1980" s="464" t="s">
        <v>161</v>
      </c>
    </row>
    <row r="1981" spans="1:22" x14ac:dyDescent="0.2">
      <c r="A1981" s="406" t="s">
        <v>258</v>
      </c>
      <c r="B1981" s="406" t="s">
        <v>259</v>
      </c>
      <c r="C1981" s="406" t="s">
        <v>123</v>
      </c>
      <c r="D1981" s="406" t="s">
        <v>303</v>
      </c>
      <c r="E1981" s="406" t="s">
        <v>407</v>
      </c>
      <c r="F1981" s="406">
        <v>10</v>
      </c>
      <c r="G1981" s="406" t="s">
        <v>230</v>
      </c>
      <c r="H1981" s="406" t="s">
        <v>160</v>
      </c>
      <c r="I1981" s="406" t="s">
        <v>246</v>
      </c>
      <c r="J1981" s="406" t="s">
        <v>314</v>
      </c>
      <c r="K1981" s="406"/>
      <c r="L1981" s="406"/>
      <c r="M1981" s="406"/>
      <c r="N1981" s="406"/>
      <c r="O1981" s="406">
        <v>0</v>
      </c>
      <c r="P1981" s="406">
        <v>0.3</v>
      </c>
      <c r="Q1981" s="463">
        <v>10</v>
      </c>
      <c r="R1981" s="464" t="s">
        <v>160</v>
      </c>
      <c r="S1981" s="464" t="s">
        <v>138</v>
      </c>
      <c r="T1981" s="464">
        <v>0</v>
      </c>
      <c r="U1981" s="464">
        <v>0.3</v>
      </c>
      <c r="V1981" s="464" t="s">
        <v>161</v>
      </c>
    </row>
    <row r="1982" spans="1:22" x14ac:dyDescent="0.2">
      <c r="A1982" s="406" t="s">
        <v>258</v>
      </c>
      <c r="B1982" s="406" t="s">
        <v>259</v>
      </c>
      <c r="C1982" s="406" t="s">
        <v>123</v>
      </c>
      <c r="D1982" s="406" t="s">
        <v>303</v>
      </c>
      <c r="E1982" s="406" t="s">
        <v>407</v>
      </c>
      <c r="F1982" s="406">
        <v>10</v>
      </c>
      <c r="G1982" s="406" t="s">
        <v>230</v>
      </c>
      <c r="H1982" s="406" t="s">
        <v>160</v>
      </c>
      <c r="I1982" s="406" t="s">
        <v>246</v>
      </c>
      <c r="J1982" s="406" t="s">
        <v>307</v>
      </c>
      <c r="K1982" s="406"/>
      <c r="L1982" s="406"/>
      <c r="M1982" s="406"/>
      <c r="N1982" s="406"/>
      <c r="O1982" s="406">
        <v>0</v>
      </c>
      <c r="P1982" s="406">
        <v>0</v>
      </c>
      <c r="Q1982" s="463">
        <v>10</v>
      </c>
      <c r="R1982" s="464" t="s">
        <v>160</v>
      </c>
      <c r="S1982" s="464" t="s">
        <v>139</v>
      </c>
      <c r="T1982" s="464">
        <v>0</v>
      </c>
      <c r="U1982" s="464">
        <v>0</v>
      </c>
      <c r="V1982" s="464" t="s">
        <v>161</v>
      </c>
    </row>
    <row r="1983" spans="1:22" x14ac:dyDescent="0.2">
      <c r="A1983" s="406" t="s">
        <v>258</v>
      </c>
      <c r="B1983" s="406" t="s">
        <v>259</v>
      </c>
      <c r="C1983" s="406" t="s">
        <v>123</v>
      </c>
      <c r="D1983" s="406" t="s">
        <v>304</v>
      </c>
      <c r="E1983" s="406" t="s">
        <v>407</v>
      </c>
      <c r="F1983" s="406">
        <v>10</v>
      </c>
      <c r="G1983" s="406" t="s">
        <v>230</v>
      </c>
      <c r="H1983" s="406" t="s">
        <v>160</v>
      </c>
      <c r="I1983" s="406" t="s">
        <v>246</v>
      </c>
      <c r="J1983" s="406" t="s">
        <v>314</v>
      </c>
      <c r="K1983" s="406"/>
      <c r="L1983" s="406"/>
      <c r="M1983" s="406"/>
      <c r="N1983" s="406"/>
      <c r="O1983" s="406">
        <v>0</v>
      </c>
      <c r="P1983" s="406">
        <v>0.3</v>
      </c>
      <c r="Q1983" s="463">
        <v>10</v>
      </c>
      <c r="R1983" s="464" t="s">
        <v>160</v>
      </c>
      <c r="S1983" s="464" t="s">
        <v>140</v>
      </c>
      <c r="T1983" s="464">
        <v>0</v>
      </c>
      <c r="U1983" s="464">
        <v>0.3</v>
      </c>
      <c r="V1983" s="464" t="s">
        <v>161</v>
      </c>
    </row>
    <row r="1984" spans="1:22" x14ac:dyDescent="0.2">
      <c r="A1984" s="406" t="s">
        <v>258</v>
      </c>
      <c r="B1984" s="406" t="s">
        <v>259</v>
      </c>
      <c r="C1984" s="406" t="s">
        <v>123</v>
      </c>
      <c r="D1984" s="406" t="s">
        <v>304</v>
      </c>
      <c r="E1984" s="406" t="s">
        <v>407</v>
      </c>
      <c r="F1984" s="406">
        <v>10</v>
      </c>
      <c r="G1984" s="406" t="s">
        <v>230</v>
      </c>
      <c r="H1984" s="406" t="s">
        <v>160</v>
      </c>
      <c r="I1984" s="406" t="s">
        <v>246</v>
      </c>
      <c r="J1984" s="406" t="s">
        <v>307</v>
      </c>
      <c r="K1984" s="406"/>
      <c r="L1984" s="406"/>
      <c r="M1984" s="406"/>
      <c r="N1984" s="406"/>
      <c r="O1984" s="406">
        <v>0</v>
      </c>
      <c r="P1984" s="406">
        <v>0</v>
      </c>
      <c r="Q1984" s="463">
        <v>10</v>
      </c>
      <c r="R1984" s="464" t="s">
        <v>160</v>
      </c>
      <c r="S1984" s="464" t="s">
        <v>141</v>
      </c>
      <c r="T1984" s="464">
        <v>0</v>
      </c>
      <c r="U1984" s="464">
        <v>0</v>
      </c>
      <c r="V1984" s="464" t="s">
        <v>161</v>
      </c>
    </row>
    <row r="1985" spans="1:22" x14ac:dyDescent="0.2">
      <c r="A1985" s="406" t="s">
        <v>258</v>
      </c>
      <c r="B1985" s="406" t="s">
        <v>259</v>
      </c>
      <c r="C1985" s="406" t="s">
        <v>123</v>
      </c>
      <c r="D1985" s="406" t="s">
        <v>73</v>
      </c>
      <c r="E1985" s="406" t="s">
        <v>407</v>
      </c>
      <c r="F1985" s="406">
        <v>11</v>
      </c>
      <c r="G1985" s="406" t="s">
        <v>230</v>
      </c>
      <c r="H1985" s="406" t="s">
        <v>162</v>
      </c>
      <c r="I1985" s="406" t="s">
        <v>246</v>
      </c>
      <c r="J1985" s="406" t="s">
        <v>314</v>
      </c>
      <c r="K1985" s="406"/>
      <c r="L1985" s="406"/>
      <c r="M1985" s="406"/>
      <c r="N1985" s="406"/>
      <c r="O1985" s="406">
        <v>0</v>
      </c>
      <c r="P1985" s="406">
        <v>1.5</v>
      </c>
      <c r="Q1985" s="463">
        <v>11</v>
      </c>
      <c r="R1985" s="464" t="s">
        <v>162</v>
      </c>
      <c r="S1985" s="464" t="s">
        <v>132</v>
      </c>
      <c r="T1985" s="464">
        <v>0</v>
      </c>
      <c r="U1985" s="464">
        <v>1.5</v>
      </c>
      <c r="V1985" s="464" t="s">
        <v>163</v>
      </c>
    </row>
    <row r="1986" spans="1:22" x14ac:dyDescent="0.2">
      <c r="A1986" s="406" t="s">
        <v>258</v>
      </c>
      <c r="B1986" s="406" t="s">
        <v>259</v>
      </c>
      <c r="C1986" s="406" t="s">
        <v>123</v>
      </c>
      <c r="D1986" s="406" t="s">
        <v>73</v>
      </c>
      <c r="E1986" s="406" t="s">
        <v>407</v>
      </c>
      <c r="F1986" s="406">
        <v>11</v>
      </c>
      <c r="G1986" s="406" t="s">
        <v>230</v>
      </c>
      <c r="H1986" s="406" t="s">
        <v>162</v>
      </c>
      <c r="I1986" s="406" t="s">
        <v>246</v>
      </c>
      <c r="J1986" s="406" t="s">
        <v>307</v>
      </c>
      <c r="K1986" s="406"/>
      <c r="L1986" s="406"/>
      <c r="M1986" s="406"/>
      <c r="N1986" s="406"/>
      <c r="O1986" s="406">
        <v>0</v>
      </c>
      <c r="P1986" s="406">
        <v>0</v>
      </c>
      <c r="Q1986" s="463">
        <v>11</v>
      </c>
      <c r="R1986" s="464" t="s">
        <v>162</v>
      </c>
      <c r="S1986" s="464" t="s">
        <v>133</v>
      </c>
      <c r="T1986" s="464">
        <v>0</v>
      </c>
      <c r="U1986" s="464">
        <v>0</v>
      </c>
      <c r="V1986" s="464" t="s">
        <v>163</v>
      </c>
    </row>
    <row r="1987" spans="1:22" x14ac:dyDescent="0.2">
      <c r="A1987" s="406" t="s">
        <v>258</v>
      </c>
      <c r="B1987" s="406" t="s">
        <v>259</v>
      </c>
      <c r="C1987" s="406" t="s">
        <v>123</v>
      </c>
      <c r="D1987" s="406" t="s">
        <v>301</v>
      </c>
      <c r="E1987" s="406" t="s">
        <v>407</v>
      </c>
      <c r="F1987" s="406">
        <v>11</v>
      </c>
      <c r="G1987" s="406" t="s">
        <v>230</v>
      </c>
      <c r="H1987" s="406" t="s">
        <v>162</v>
      </c>
      <c r="I1987" s="406" t="s">
        <v>246</v>
      </c>
      <c r="J1987" s="406" t="s">
        <v>314</v>
      </c>
      <c r="K1987" s="406"/>
      <c r="L1987" s="406"/>
      <c r="M1987" s="406"/>
      <c r="N1987" s="406"/>
      <c r="O1987" s="406">
        <v>0</v>
      </c>
      <c r="P1987" s="406">
        <v>1</v>
      </c>
      <c r="Q1987" s="463">
        <v>11</v>
      </c>
      <c r="R1987" s="464" t="s">
        <v>162</v>
      </c>
      <c r="S1987" s="464" t="s">
        <v>134</v>
      </c>
      <c r="T1987" s="464">
        <v>0</v>
      </c>
      <c r="U1987" s="464">
        <v>1</v>
      </c>
      <c r="V1987" s="464" t="s">
        <v>163</v>
      </c>
    </row>
    <row r="1988" spans="1:22" x14ac:dyDescent="0.2">
      <c r="A1988" s="406" t="s">
        <v>258</v>
      </c>
      <c r="B1988" s="406" t="s">
        <v>259</v>
      </c>
      <c r="C1988" s="406" t="s">
        <v>123</v>
      </c>
      <c r="D1988" s="406" t="s">
        <v>301</v>
      </c>
      <c r="E1988" s="406" t="s">
        <v>407</v>
      </c>
      <c r="F1988" s="406">
        <v>11</v>
      </c>
      <c r="G1988" s="406" t="s">
        <v>230</v>
      </c>
      <c r="H1988" s="406" t="s">
        <v>162</v>
      </c>
      <c r="I1988" s="406" t="s">
        <v>246</v>
      </c>
      <c r="J1988" s="406" t="s">
        <v>307</v>
      </c>
      <c r="K1988" s="406"/>
      <c r="L1988" s="406"/>
      <c r="M1988" s="406"/>
      <c r="N1988" s="406"/>
      <c r="O1988" s="406">
        <v>0</v>
      </c>
      <c r="P1988" s="406">
        <v>0</v>
      </c>
      <c r="Q1988" s="463">
        <v>11</v>
      </c>
      <c r="R1988" s="464" t="s">
        <v>162</v>
      </c>
      <c r="S1988" s="464" t="s">
        <v>135</v>
      </c>
      <c r="T1988" s="464">
        <v>0</v>
      </c>
      <c r="U1988" s="464">
        <v>0</v>
      </c>
      <c r="V1988" s="464" t="s">
        <v>163</v>
      </c>
    </row>
    <row r="1989" spans="1:22" x14ac:dyDescent="0.2">
      <c r="A1989" s="406" t="s">
        <v>258</v>
      </c>
      <c r="B1989" s="406" t="s">
        <v>259</v>
      </c>
      <c r="C1989" s="406" t="s">
        <v>123</v>
      </c>
      <c r="D1989" s="406" t="s">
        <v>302</v>
      </c>
      <c r="E1989" s="406" t="s">
        <v>407</v>
      </c>
      <c r="F1989" s="406">
        <v>11</v>
      </c>
      <c r="G1989" s="406" t="s">
        <v>230</v>
      </c>
      <c r="H1989" s="406" t="s">
        <v>162</v>
      </c>
      <c r="I1989" s="406" t="s">
        <v>246</v>
      </c>
      <c r="J1989" s="406" t="s">
        <v>314</v>
      </c>
      <c r="K1989" s="406"/>
      <c r="L1989" s="406"/>
      <c r="M1989" s="406"/>
      <c r="N1989" s="406"/>
      <c r="O1989" s="406">
        <v>0</v>
      </c>
      <c r="P1989" s="406">
        <v>0.3</v>
      </c>
      <c r="Q1989" s="463">
        <v>11</v>
      </c>
      <c r="R1989" s="464" t="s">
        <v>162</v>
      </c>
      <c r="S1989" s="464" t="s">
        <v>136</v>
      </c>
      <c r="T1989" s="464">
        <v>0</v>
      </c>
      <c r="U1989" s="464">
        <v>0.3</v>
      </c>
      <c r="V1989" s="464" t="s">
        <v>163</v>
      </c>
    </row>
    <row r="1990" spans="1:22" x14ac:dyDescent="0.2">
      <c r="A1990" s="406" t="s">
        <v>258</v>
      </c>
      <c r="B1990" s="406" t="s">
        <v>259</v>
      </c>
      <c r="C1990" s="406" t="s">
        <v>123</v>
      </c>
      <c r="D1990" s="406" t="s">
        <v>302</v>
      </c>
      <c r="E1990" s="406" t="s">
        <v>407</v>
      </c>
      <c r="F1990" s="406">
        <v>11</v>
      </c>
      <c r="G1990" s="406" t="s">
        <v>230</v>
      </c>
      <c r="H1990" s="406" t="s">
        <v>162</v>
      </c>
      <c r="I1990" s="406" t="s">
        <v>246</v>
      </c>
      <c r="J1990" s="406" t="s">
        <v>307</v>
      </c>
      <c r="K1990" s="406"/>
      <c r="L1990" s="406"/>
      <c r="M1990" s="406"/>
      <c r="N1990" s="406"/>
      <c r="O1990" s="406">
        <v>0</v>
      </c>
      <c r="P1990" s="406">
        <v>0</v>
      </c>
      <c r="Q1990" s="463">
        <v>11</v>
      </c>
      <c r="R1990" s="464" t="s">
        <v>162</v>
      </c>
      <c r="S1990" s="464" t="s">
        <v>137</v>
      </c>
      <c r="T1990" s="464">
        <v>0</v>
      </c>
      <c r="U1990" s="464">
        <v>0</v>
      </c>
      <c r="V1990" s="464" t="s">
        <v>163</v>
      </c>
    </row>
    <row r="1991" spans="1:22" x14ac:dyDescent="0.2">
      <c r="A1991" s="406" t="s">
        <v>258</v>
      </c>
      <c r="B1991" s="406" t="s">
        <v>259</v>
      </c>
      <c r="C1991" s="406" t="s">
        <v>123</v>
      </c>
      <c r="D1991" s="406" t="s">
        <v>303</v>
      </c>
      <c r="E1991" s="406" t="s">
        <v>407</v>
      </c>
      <c r="F1991" s="406">
        <v>11</v>
      </c>
      <c r="G1991" s="406" t="s">
        <v>230</v>
      </c>
      <c r="H1991" s="406" t="s">
        <v>162</v>
      </c>
      <c r="I1991" s="406" t="s">
        <v>246</v>
      </c>
      <c r="J1991" s="406" t="s">
        <v>314</v>
      </c>
      <c r="K1991" s="406"/>
      <c r="L1991" s="406"/>
      <c r="M1991" s="406"/>
      <c r="N1991" s="406"/>
      <c r="O1991" s="406">
        <v>0</v>
      </c>
      <c r="P1991" s="406">
        <v>0.3</v>
      </c>
      <c r="Q1991" s="463">
        <v>11</v>
      </c>
      <c r="R1991" s="464" t="s">
        <v>162</v>
      </c>
      <c r="S1991" s="464" t="s">
        <v>138</v>
      </c>
      <c r="T1991" s="464">
        <v>0</v>
      </c>
      <c r="U1991" s="464">
        <v>0.3</v>
      </c>
      <c r="V1991" s="464" t="s">
        <v>163</v>
      </c>
    </row>
    <row r="1992" spans="1:22" x14ac:dyDescent="0.2">
      <c r="A1992" s="406" t="s">
        <v>258</v>
      </c>
      <c r="B1992" s="406" t="s">
        <v>259</v>
      </c>
      <c r="C1992" s="406" t="s">
        <v>123</v>
      </c>
      <c r="D1992" s="406" t="s">
        <v>303</v>
      </c>
      <c r="E1992" s="406" t="s">
        <v>407</v>
      </c>
      <c r="F1992" s="406">
        <v>11</v>
      </c>
      <c r="G1992" s="406" t="s">
        <v>230</v>
      </c>
      <c r="H1992" s="406" t="s">
        <v>162</v>
      </c>
      <c r="I1992" s="406" t="s">
        <v>246</v>
      </c>
      <c r="J1992" s="406" t="s">
        <v>307</v>
      </c>
      <c r="K1992" s="406"/>
      <c r="L1992" s="406"/>
      <c r="M1992" s="406"/>
      <c r="N1992" s="406"/>
      <c r="O1992" s="406">
        <v>0</v>
      </c>
      <c r="P1992" s="406">
        <v>0</v>
      </c>
      <c r="Q1992" s="463">
        <v>11</v>
      </c>
      <c r="R1992" s="464" t="s">
        <v>162</v>
      </c>
      <c r="S1992" s="464" t="s">
        <v>139</v>
      </c>
      <c r="T1992" s="464">
        <v>0</v>
      </c>
      <c r="U1992" s="464">
        <v>0</v>
      </c>
      <c r="V1992" s="464" t="s">
        <v>163</v>
      </c>
    </row>
    <row r="1993" spans="1:22" x14ac:dyDescent="0.2">
      <c r="A1993" s="406" t="s">
        <v>258</v>
      </c>
      <c r="B1993" s="406" t="s">
        <v>259</v>
      </c>
      <c r="C1993" s="406" t="s">
        <v>123</v>
      </c>
      <c r="D1993" s="406" t="s">
        <v>304</v>
      </c>
      <c r="E1993" s="406" t="s">
        <v>407</v>
      </c>
      <c r="F1993" s="406">
        <v>11</v>
      </c>
      <c r="G1993" s="406" t="s">
        <v>230</v>
      </c>
      <c r="H1993" s="406" t="s">
        <v>162</v>
      </c>
      <c r="I1993" s="406" t="s">
        <v>246</v>
      </c>
      <c r="J1993" s="406" t="s">
        <v>314</v>
      </c>
      <c r="K1993" s="406"/>
      <c r="L1993" s="406"/>
      <c r="M1993" s="406"/>
      <c r="N1993" s="406"/>
      <c r="O1993" s="406">
        <v>0</v>
      </c>
      <c r="P1993" s="406">
        <v>0.3</v>
      </c>
      <c r="Q1993" s="463">
        <v>11</v>
      </c>
      <c r="R1993" s="464" t="s">
        <v>162</v>
      </c>
      <c r="S1993" s="464" t="s">
        <v>140</v>
      </c>
      <c r="T1993" s="464">
        <v>0</v>
      </c>
      <c r="U1993" s="464">
        <v>0.3</v>
      </c>
      <c r="V1993" s="464" t="s">
        <v>163</v>
      </c>
    </row>
    <row r="1994" spans="1:22" x14ac:dyDescent="0.2">
      <c r="A1994" s="406" t="s">
        <v>258</v>
      </c>
      <c r="B1994" s="406" t="s">
        <v>259</v>
      </c>
      <c r="C1994" s="406" t="s">
        <v>123</v>
      </c>
      <c r="D1994" s="406" t="s">
        <v>304</v>
      </c>
      <c r="E1994" s="406" t="s">
        <v>407</v>
      </c>
      <c r="F1994" s="406">
        <v>11</v>
      </c>
      <c r="G1994" s="406" t="s">
        <v>230</v>
      </c>
      <c r="H1994" s="406" t="s">
        <v>162</v>
      </c>
      <c r="I1994" s="406" t="s">
        <v>246</v>
      </c>
      <c r="J1994" s="406" t="s">
        <v>307</v>
      </c>
      <c r="K1994" s="406"/>
      <c r="L1994" s="406"/>
      <c r="M1994" s="406"/>
      <c r="N1994" s="406"/>
      <c r="O1994" s="406">
        <v>0</v>
      </c>
      <c r="P1994" s="406">
        <v>0</v>
      </c>
      <c r="Q1994" s="463">
        <v>11</v>
      </c>
      <c r="R1994" s="464" t="s">
        <v>162</v>
      </c>
      <c r="S1994" s="464" t="s">
        <v>141</v>
      </c>
      <c r="T1994" s="464">
        <v>0</v>
      </c>
      <c r="U1994" s="464">
        <v>0</v>
      </c>
      <c r="V1994" s="464" t="s">
        <v>163</v>
      </c>
    </row>
    <row r="1995" spans="1:22" x14ac:dyDescent="0.2">
      <c r="A1995" s="406" t="s">
        <v>258</v>
      </c>
      <c r="B1995" s="406" t="s">
        <v>259</v>
      </c>
      <c r="C1995" s="406" t="s">
        <v>123</v>
      </c>
      <c r="D1995" s="406" t="s">
        <v>73</v>
      </c>
      <c r="E1995" s="406" t="s">
        <v>407</v>
      </c>
      <c r="F1995" s="406">
        <v>12</v>
      </c>
      <c r="G1995" s="406" t="s">
        <v>230</v>
      </c>
      <c r="H1995" s="406" t="s">
        <v>164</v>
      </c>
      <c r="I1995" s="406" t="s">
        <v>246</v>
      </c>
      <c r="J1995" s="406" t="s">
        <v>314</v>
      </c>
      <c r="K1995" s="406"/>
      <c r="L1995" s="406"/>
      <c r="M1995" s="406"/>
      <c r="N1995" s="406"/>
      <c r="O1995" s="406">
        <v>0</v>
      </c>
      <c r="P1995" s="406">
        <v>1.5</v>
      </c>
      <c r="Q1995" s="463">
        <v>12</v>
      </c>
      <c r="R1995" s="464" t="s">
        <v>164</v>
      </c>
      <c r="S1995" s="464" t="s">
        <v>132</v>
      </c>
      <c r="T1995" s="464">
        <v>0</v>
      </c>
      <c r="U1995" s="464">
        <v>1.5</v>
      </c>
      <c r="V1995" s="464" t="s">
        <v>165</v>
      </c>
    </row>
    <row r="1996" spans="1:22" x14ac:dyDescent="0.2">
      <c r="A1996" s="406" t="s">
        <v>258</v>
      </c>
      <c r="B1996" s="406" t="s">
        <v>259</v>
      </c>
      <c r="C1996" s="406" t="s">
        <v>123</v>
      </c>
      <c r="D1996" s="406" t="s">
        <v>73</v>
      </c>
      <c r="E1996" s="406" t="s">
        <v>407</v>
      </c>
      <c r="F1996" s="406">
        <v>12</v>
      </c>
      <c r="G1996" s="406" t="s">
        <v>230</v>
      </c>
      <c r="H1996" s="406" t="s">
        <v>164</v>
      </c>
      <c r="I1996" s="406" t="s">
        <v>246</v>
      </c>
      <c r="J1996" s="406" t="s">
        <v>307</v>
      </c>
      <c r="K1996" s="406"/>
      <c r="L1996" s="406"/>
      <c r="M1996" s="406"/>
      <c r="N1996" s="406"/>
      <c r="O1996" s="406">
        <v>0</v>
      </c>
      <c r="P1996" s="406">
        <v>0</v>
      </c>
      <c r="Q1996" s="463">
        <v>12</v>
      </c>
      <c r="R1996" s="464" t="s">
        <v>164</v>
      </c>
      <c r="S1996" s="464" t="s">
        <v>133</v>
      </c>
      <c r="T1996" s="464">
        <v>0</v>
      </c>
      <c r="U1996" s="464">
        <v>0</v>
      </c>
      <c r="V1996" s="464" t="s">
        <v>165</v>
      </c>
    </row>
    <row r="1997" spans="1:22" x14ac:dyDescent="0.2">
      <c r="A1997" s="406" t="s">
        <v>258</v>
      </c>
      <c r="B1997" s="406" t="s">
        <v>259</v>
      </c>
      <c r="C1997" s="406" t="s">
        <v>123</v>
      </c>
      <c r="D1997" s="406" t="s">
        <v>301</v>
      </c>
      <c r="E1997" s="406" t="s">
        <v>407</v>
      </c>
      <c r="F1997" s="406">
        <v>12</v>
      </c>
      <c r="G1997" s="406" t="s">
        <v>230</v>
      </c>
      <c r="H1997" s="406" t="s">
        <v>164</v>
      </c>
      <c r="I1997" s="406" t="s">
        <v>246</v>
      </c>
      <c r="J1997" s="406" t="s">
        <v>314</v>
      </c>
      <c r="K1997" s="406"/>
      <c r="L1997" s="406"/>
      <c r="M1997" s="406"/>
      <c r="N1997" s="406"/>
      <c r="O1997" s="406">
        <v>0</v>
      </c>
      <c r="P1997" s="406">
        <v>0.7</v>
      </c>
      <c r="Q1997" s="463">
        <v>12</v>
      </c>
      <c r="R1997" s="464" t="s">
        <v>164</v>
      </c>
      <c r="S1997" s="464" t="s">
        <v>134</v>
      </c>
      <c r="T1997" s="464">
        <v>0</v>
      </c>
      <c r="U1997" s="464">
        <v>0.7</v>
      </c>
      <c r="V1997" s="464" t="s">
        <v>165</v>
      </c>
    </row>
    <row r="1998" spans="1:22" x14ac:dyDescent="0.2">
      <c r="A1998" s="406" t="s">
        <v>258</v>
      </c>
      <c r="B1998" s="406" t="s">
        <v>259</v>
      </c>
      <c r="C1998" s="406" t="s">
        <v>123</v>
      </c>
      <c r="D1998" s="406" t="s">
        <v>301</v>
      </c>
      <c r="E1998" s="406" t="s">
        <v>407</v>
      </c>
      <c r="F1998" s="406">
        <v>12</v>
      </c>
      <c r="G1998" s="406" t="s">
        <v>230</v>
      </c>
      <c r="H1998" s="406" t="s">
        <v>164</v>
      </c>
      <c r="I1998" s="406" t="s">
        <v>246</v>
      </c>
      <c r="J1998" s="406" t="s">
        <v>307</v>
      </c>
      <c r="K1998" s="406"/>
      <c r="L1998" s="406"/>
      <c r="M1998" s="406"/>
      <c r="N1998" s="406"/>
      <c r="O1998" s="406">
        <v>0</v>
      </c>
      <c r="P1998" s="406">
        <v>0</v>
      </c>
      <c r="Q1998" s="463">
        <v>12</v>
      </c>
      <c r="R1998" s="464" t="s">
        <v>164</v>
      </c>
      <c r="S1998" s="464" t="s">
        <v>135</v>
      </c>
      <c r="T1998" s="464">
        <v>0</v>
      </c>
      <c r="U1998" s="464">
        <v>0</v>
      </c>
      <c r="V1998" s="464" t="s">
        <v>165</v>
      </c>
    </row>
    <row r="1999" spans="1:22" x14ac:dyDescent="0.2">
      <c r="A1999" s="406" t="s">
        <v>258</v>
      </c>
      <c r="B1999" s="406" t="s">
        <v>259</v>
      </c>
      <c r="C1999" s="406" t="s">
        <v>123</v>
      </c>
      <c r="D1999" s="406" t="s">
        <v>302</v>
      </c>
      <c r="E1999" s="406" t="s">
        <v>407</v>
      </c>
      <c r="F1999" s="406">
        <v>12</v>
      </c>
      <c r="G1999" s="406" t="s">
        <v>230</v>
      </c>
      <c r="H1999" s="406" t="s">
        <v>164</v>
      </c>
      <c r="I1999" s="406" t="s">
        <v>246</v>
      </c>
      <c r="J1999" s="406" t="s">
        <v>314</v>
      </c>
      <c r="K1999" s="406"/>
      <c r="L1999" s="406"/>
      <c r="M1999" s="406"/>
      <c r="N1999" s="406"/>
      <c r="O1999" s="406">
        <v>0</v>
      </c>
      <c r="P1999" s="406">
        <v>0</v>
      </c>
      <c r="Q1999" s="463">
        <v>12</v>
      </c>
      <c r="R1999" s="464" t="s">
        <v>164</v>
      </c>
      <c r="S1999" s="464" t="s">
        <v>136</v>
      </c>
      <c r="T1999" s="464">
        <v>0</v>
      </c>
      <c r="U1999" s="464">
        <v>0</v>
      </c>
      <c r="V1999" s="464" t="s">
        <v>165</v>
      </c>
    </row>
    <row r="2000" spans="1:22" x14ac:dyDescent="0.2">
      <c r="A2000" s="406" t="s">
        <v>258</v>
      </c>
      <c r="B2000" s="406" t="s">
        <v>259</v>
      </c>
      <c r="C2000" s="406" t="s">
        <v>123</v>
      </c>
      <c r="D2000" s="406" t="s">
        <v>302</v>
      </c>
      <c r="E2000" s="406" t="s">
        <v>407</v>
      </c>
      <c r="F2000" s="406">
        <v>12</v>
      </c>
      <c r="G2000" s="406" t="s">
        <v>230</v>
      </c>
      <c r="H2000" s="406" t="s">
        <v>164</v>
      </c>
      <c r="I2000" s="406" t="s">
        <v>246</v>
      </c>
      <c r="J2000" s="406" t="s">
        <v>307</v>
      </c>
      <c r="K2000" s="406"/>
      <c r="L2000" s="406"/>
      <c r="M2000" s="406"/>
      <c r="N2000" s="406"/>
      <c r="O2000" s="406">
        <v>0</v>
      </c>
      <c r="P2000" s="406">
        <v>0</v>
      </c>
      <c r="Q2000" s="463">
        <v>12</v>
      </c>
      <c r="R2000" s="464" t="s">
        <v>164</v>
      </c>
      <c r="S2000" s="464" t="s">
        <v>137</v>
      </c>
      <c r="T2000" s="464">
        <v>0</v>
      </c>
      <c r="U2000" s="464">
        <v>0</v>
      </c>
      <c r="V2000" s="464" t="s">
        <v>165</v>
      </c>
    </row>
    <row r="2001" spans="1:22" x14ac:dyDescent="0.2">
      <c r="A2001" s="406" t="s">
        <v>258</v>
      </c>
      <c r="B2001" s="406" t="s">
        <v>259</v>
      </c>
      <c r="C2001" s="406" t="s">
        <v>123</v>
      </c>
      <c r="D2001" s="406" t="s">
        <v>303</v>
      </c>
      <c r="E2001" s="406" t="s">
        <v>407</v>
      </c>
      <c r="F2001" s="406">
        <v>12</v>
      </c>
      <c r="G2001" s="406" t="s">
        <v>230</v>
      </c>
      <c r="H2001" s="406" t="s">
        <v>164</v>
      </c>
      <c r="I2001" s="406" t="s">
        <v>246</v>
      </c>
      <c r="J2001" s="406" t="s">
        <v>314</v>
      </c>
      <c r="K2001" s="406"/>
      <c r="L2001" s="406"/>
      <c r="M2001" s="406"/>
      <c r="N2001" s="406"/>
      <c r="O2001" s="406">
        <v>0</v>
      </c>
      <c r="P2001" s="406">
        <v>0</v>
      </c>
      <c r="Q2001" s="463">
        <v>12</v>
      </c>
      <c r="R2001" s="464" t="s">
        <v>164</v>
      </c>
      <c r="S2001" s="464" t="s">
        <v>138</v>
      </c>
      <c r="T2001" s="464">
        <v>0</v>
      </c>
      <c r="U2001" s="464">
        <v>0</v>
      </c>
      <c r="V2001" s="464" t="s">
        <v>165</v>
      </c>
    </row>
    <row r="2002" spans="1:22" x14ac:dyDescent="0.2">
      <c r="A2002" s="406" t="s">
        <v>258</v>
      </c>
      <c r="B2002" s="406" t="s">
        <v>259</v>
      </c>
      <c r="C2002" s="406" t="s">
        <v>123</v>
      </c>
      <c r="D2002" s="406" t="s">
        <v>303</v>
      </c>
      <c r="E2002" s="406" t="s">
        <v>407</v>
      </c>
      <c r="F2002" s="406">
        <v>12</v>
      </c>
      <c r="G2002" s="406" t="s">
        <v>230</v>
      </c>
      <c r="H2002" s="406" t="s">
        <v>164</v>
      </c>
      <c r="I2002" s="406" t="s">
        <v>246</v>
      </c>
      <c r="J2002" s="406" t="s">
        <v>307</v>
      </c>
      <c r="K2002" s="406"/>
      <c r="L2002" s="406"/>
      <c r="M2002" s="406"/>
      <c r="N2002" s="406"/>
      <c r="O2002" s="406">
        <v>0</v>
      </c>
      <c r="P2002" s="406">
        <v>0</v>
      </c>
      <c r="Q2002" s="463">
        <v>12</v>
      </c>
      <c r="R2002" s="464" t="s">
        <v>164</v>
      </c>
      <c r="S2002" s="464" t="s">
        <v>139</v>
      </c>
      <c r="T2002" s="464">
        <v>0</v>
      </c>
      <c r="U2002" s="464">
        <v>0</v>
      </c>
      <c r="V2002" s="464" t="s">
        <v>165</v>
      </c>
    </row>
    <row r="2003" spans="1:22" x14ac:dyDescent="0.2">
      <c r="A2003" s="406" t="s">
        <v>258</v>
      </c>
      <c r="B2003" s="406" t="s">
        <v>259</v>
      </c>
      <c r="C2003" s="406" t="s">
        <v>123</v>
      </c>
      <c r="D2003" s="406" t="s">
        <v>304</v>
      </c>
      <c r="E2003" s="406" t="s">
        <v>407</v>
      </c>
      <c r="F2003" s="406">
        <v>12</v>
      </c>
      <c r="G2003" s="406" t="s">
        <v>230</v>
      </c>
      <c r="H2003" s="406" t="s">
        <v>164</v>
      </c>
      <c r="I2003" s="406" t="s">
        <v>246</v>
      </c>
      <c r="J2003" s="406" t="s">
        <v>314</v>
      </c>
      <c r="K2003" s="406"/>
      <c r="L2003" s="406"/>
      <c r="M2003" s="406"/>
      <c r="N2003" s="406"/>
      <c r="O2003" s="406">
        <v>0</v>
      </c>
      <c r="P2003" s="406">
        <v>0</v>
      </c>
      <c r="Q2003" s="463">
        <v>12</v>
      </c>
      <c r="R2003" s="464" t="s">
        <v>164</v>
      </c>
      <c r="S2003" s="464" t="s">
        <v>140</v>
      </c>
      <c r="T2003" s="464">
        <v>0</v>
      </c>
      <c r="U2003" s="464">
        <v>0</v>
      </c>
      <c r="V2003" s="464" t="s">
        <v>165</v>
      </c>
    </row>
    <row r="2004" spans="1:22" x14ac:dyDescent="0.2">
      <c r="A2004" s="406" t="s">
        <v>258</v>
      </c>
      <c r="B2004" s="406" t="s">
        <v>259</v>
      </c>
      <c r="C2004" s="406" t="s">
        <v>123</v>
      </c>
      <c r="D2004" s="406" t="s">
        <v>304</v>
      </c>
      <c r="E2004" s="406" t="s">
        <v>407</v>
      </c>
      <c r="F2004" s="406">
        <v>12</v>
      </c>
      <c r="G2004" s="406" t="s">
        <v>230</v>
      </c>
      <c r="H2004" s="406" t="s">
        <v>164</v>
      </c>
      <c r="I2004" s="406" t="s">
        <v>246</v>
      </c>
      <c r="J2004" s="406" t="s">
        <v>307</v>
      </c>
      <c r="K2004" s="406"/>
      <c r="L2004" s="406"/>
      <c r="M2004" s="406"/>
      <c r="N2004" s="406"/>
      <c r="O2004" s="406">
        <v>0</v>
      </c>
      <c r="P2004" s="406">
        <v>0</v>
      </c>
      <c r="Q2004" s="463">
        <v>12</v>
      </c>
      <c r="R2004" s="464" t="s">
        <v>164</v>
      </c>
      <c r="S2004" s="464" t="s">
        <v>141</v>
      </c>
      <c r="T2004" s="464">
        <v>0</v>
      </c>
      <c r="U2004" s="464">
        <v>0</v>
      </c>
      <c r="V2004" s="464" t="s">
        <v>165</v>
      </c>
    </row>
    <row r="2005" spans="1:22" x14ac:dyDescent="0.2">
      <c r="A2005" s="406" t="s">
        <v>258</v>
      </c>
      <c r="B2005" s="406" t="s">
        <v>259</v>
      </c>
      <c r="C2005" s="406" t="s">
        <v>123</v>
      </c>
      <c r="D2005" s="406" t="s">
        <v>73</v>
      </c>
      <c r="E2005" s="406" t="s">
        <v>407</v>
      </c>
      <c r="F2005" s="406">
        <v>13</v>
      </c>
      <c r="G2005" s="406" t="s">
        <v>230</v>
      </c>
      <c r="H2005" s="406" t="s">
        <v>166</v>
      </c>
      <c r="I2005" s="406" t="s">
        <v>246</v>
      </c>
      <c r="J2005" s="406" t="s">
        <v>314</v>
      </c>
      <c r="K2005" s="406"/>
      <c r="L2005" s="406"/>
      <c r="M2005" s="406"/>
      <c r="N2005" s="406"/>
      <c r="O2005" s="406">
        <v>0</v>
      </c>
      <c r="P2005" s="406">
        <v>0.45</v>
      </c>
      <c r="Q2005" s="463">
        <v>13</v>
      </c>
      <c r="R2005" s="464" t="s">
        <v>166</v>
      </c>
      <c r="S2005" s="464" t="s">
        <v>132</v>
      </c>
      <c r="T2005" s="464">
        <v>0</v>
      </c>
      <c r="U2005" s="464">
        <v>0.45</v>
      </c>
      <c r="V2005" s="464" t="s">
        <v>167</v>
      </c>
    </row>
    <row r="2006" spans="1:22" x14ac:dyDescent="0.2">
      <c r="A2006" s="406" t="s">
        <v>258</v>
      </c>
      <c r="B2006" s="406" t="s">
        <v>259</v>
      </c>
      <c r="C2006" s="406" t="s">
        <v>123</v>
      </c>
      <c r="D2006" s="406" t="s">
        <v>73</v>
      </c>
      <c r="E2006" s="406" t="s">
        <v>407</v>
      </c>
      <c r="F2006" s="406">
        <v>13</v>
      </c>
      <c r="G2006" s="406" t="s">
        <v>230</v>
      </c>
      <c r="H2006" s="406" t="s">
        <v>166</v>
      </c>
      <c r="I2006" s="406" t="s">
        <v>246</v>
      </c>
      <c r="J2006" s="406" t="s">
        <v>307</v>
      </c>
      <c r="K2006" s="406"/>
      <c r="L2006" s="406"/>
      <c r="M2006" s="406"/>
      <c r="N2006" s="406"/>
      <c r="O2006" s="406">
        <v>0</v>
      </c>
      <c r="P2006" s="406">
        <v>0</v>
      </c>
      <c r="Q2006" s="463">
        <v>13</v>
      </c>
      <c r="R2006" s="464" t="s">
        <v>166</v>
      </c>
      <c r="S2006" s="464" t="s">
        <v>133</v>
      </c>
      <c r="T2006" s="464">
        <v>0</v>
      </c>
      <c r="U2006" s="464">
        <v>0</v>
      </c>
      <c r="V2006" s="464" t="s">
        <v>167</v>
      </c>
    </row>
    <row r="2007" spans="1:22" x14ac:dyDescent="0.2">
      <c r="A2007" s="406" t="s">
        <v>258</v>
      </c>
      <c r="B2007" s="406" t="s">
        <v>259</v>
      </c>
      <c r="C2007" s="406" t="s">
        <v>123</v>
      </c>
      <c r="D2007" s="406" t="s">
        <v>301</v>
      </c>
      <c r="E2007" s="406" t="s">
        <v>407</v>
      </c>
      <c r="F2007" s="406">
        <v>13</v>
      </c>
      <c r="G2007" s="406" t="s">
        <v>230</v>
      </c>
      <c r="H2007" s="406" t="s">
        <v>166</v>
      </c>
      <c r="I2007" s="406" t="s">
        <v>246</v>
      </c>
      <c r="J2007" s="406" t="s">
        <v>314</v>
      </c>
      <c r="K2007" s="406"/>
      <c r="L2007" s="406"/>
      <c r="M2007" s="406"/>
      <c r="N2007" s="406"/>
      <c r="O2007" s="406">
        <v>0</v>
      </c>
      <c r="P2007" s="406">
        <v>0</v>
      </c>
      <c r="Q2007" s="463">
        <v>13</v>
      </c>
      <c r="R2007" s="464" t="s">
        <v>166</v>
      </c>
      <c r="S2007" s="464" t="s">
        <v>134</v>
      </c>
      <c r="T2007" s="464">
        <v>0</v>
      </c>
      <c r="U2007" s="464">
        <v>0</v>
      </c>
      <c r="V2007" s="464" t="s">
        <v>167</v>
      </c>
    </row>
    <row r="2008" spans="1:22" x14ac:dyDescent="0.2">
      <c r="A2008" s="406" t="s">
        <v>258</v>
      </c>
      <c r="B2008" s="406" t="s">
        <v>259</v>
      </c>
      <c r="C2008" s="406" t="s">
        <v>123</v>
      </c>
      <c r="D2008" s="406" t="s">
        <v>301</v>
      </c>
      <c r="E2008" s="406" t="s">
        <v>407</v>
      </c>
      <c r="F2008" s="406">
        <v>13</v>
      </c>
      <c r="G2008" s="406" t="s">
        <v>230</v>
      </c>
      <c r="H2008" s="406" t="s">
        <v>166</v>
      </c>
      <c r="I2008" s="406" t="s">
        <v>246</v>
      </c>
      <c r="J2008" s="406" t="s">
        <v>307</v>
      </c>
      <c r="K2008" s="406"/>
      <c r="L2008" s="406"/>
      <c r="M2008" s="406"/>
      <c r="N2008" s="406"/>
      <c r="O2008" s="406">
        <v>0</v>
      </c>
      <c r="P2008" s="406">
        <v>0</v>
      </c>
      <c r="Q2008" s="463">
        <v>13</v>
      </c>
      <c r="R2008" s="464" t="s">
        <v>166</v>
      </c>
      <c r="S2008" s="464" t="s">
        <v>135</v>
      </c>
      <c r="T2008" s="464">
        <v>0</v>
      </c>
      <c r="U2008" s="464">
        <v>0</v>
      </c>
      <c r="V2008" s="464" t="s">
        <v>167</v>
      </c>
    </row>
    <row r="2009" spans="1:22" x14ac:dyDescent="0.2">
      <c r="A2009" s="406" t="s">
        <v>258</v>
      </c>
      <c r="B2009" s="406" t="s">
        <v>259</v>
      </c>
      <c r="C2009" s="406" t="s">
        <v>123</v>
      </c>
      <c r="D2009" s="406" t="s">
        <v>302</v>
      </c>
      <c r="E2009" s="406" t="s">
        <v>407</v>
      </c>
      <c r="F2009" s="406">
        <v>13</v>
      </c>
      <c r="G2009" s="406" t="s">
        <v>230</v>
      </c>
      <c r="H2009" s="406" t="s">
        <v>166</v>
      </c>
      <c r="I2009" s="406" t="s">
        <v>246</v>
      </c>
      <c r="J2009" s="406" t="s">
        <v>314</v>
      </c>
      <c r="K2009" s="406"/>
      <c r="L2009" s="406"/>
      <c r="M2009" s="406"/>
      <c r="N2009" s="406"/>
      <c r="O2009" s="406">
        <v>0</v>
      </c>
      <c r="P2009" s="406">
        <v>0</v>
      </c>
      <c r="Q2009" s="463">
        <v>13</v>
      </c>
      <c r="R2009" s="464" t="s">
        <v>166</v>
      </c>
      <c r="S2009" s="464" t="s">
        <v>136</v>
      </c>
      <c r="T2009" s="464">
        <v>0</v>
      </c>
      <c r="U2009" s="464">
        <v>0</v>
      </c>
      <c r="V2009" s="464" t="s">
        <v>167</v>
      </c>
    </row>
    <row r="2010" spans="1:22" x14ac:dyDescent="0.2">
      <c r="A2010" s="406" t="s">
        <v>258</v>
      </c>
      <c r="B2010" s="406" t="s">
        <v>259</v>
      </c>
      <c r="C2010" s="406" t="s">
        <v>123</v>
      </c>
      <c r="D2010" s="406" t="s">
        <v>302</v>
      </c>
      <c r="E2010" s="406" t="s">
        <v>407</v>
      </c>
      <c r="F2010" s="406">
        <v>13</v>
      </c>
      <c r="G2010" s="406" t="s">
        <v>230</v>
      </c>
      <c r="H2010" s="406" t="s">
        <v>166</v>
      </c>
      <c r="I2010" s="406" t="s">
        <v>246</v>
      </c>
      <c r="J2010" s="406" t="s">
        <v>307</v>
      </c>
      <c r="K2010" s="406"/>
      <c r="L2010" s="406"/>
      <c r="M2010" s="406"/>
      <c r="N2010" s="406"/>
      <c r="O2010" s="406">
        <v>0</v>
      </c>
      <c r="P2010" s="406">
        <v>0</v>
      </c>
      <c r="Q2010" s="463">
        <v>13</v>
      </c>
      <c r="R2010" s="464" t="s">
        <v>166</v>
      </c>
      <c r="S2010" s="464" t="s">
        <v>137</v>
      </c>
      <c r="T2010" s="464">
        <v>0</v>
      </c>
      <c r="U2010" s="464">
        <v>0</v>
      </c>
      <c r="V2010" s="464" t="s">
        <v>167</v>
      </c>
    </row>
    <row r="2011" spans="1:22" x14ac:dyDescent="0.2">
      <c r="A2011" s="406" t="s">
        <v>258</v>
      </c>
      <c r="B2011" s="406" t="s">
        <v>259</v>
      </c>
      <c r="C2011" s="406" t="s">
        <v>123</v>
      </c>
      <c r="D2011" s="406" t="s">
        <v>303</v>
      </c>
      <c r="E2011" s="406" t="s">
        <v>407</v>
      </c>
      <c r="F2011" s="406">
        <v>13</v>
      </c>
      <c r="G2011" s="406" t="s">
        <v>230</v>
      </c>
      <c r="H2011" s="406" t="s">
        <v>166</v>
      </c>
      <c r="I2011" s="406" t="s">
        <v>246</v>
      </c>
      <c r="J2011" s="406" t="s">
        <v>314</v>
      </c>
      <c r="K2011" s="406"/>
      <c r="L2011" s="406"/>
      <c r="M2011" s="406"/>
      <c r="N2011" s="406"/>
      <c r="O2011" s="406">
        <v>0</v>
      </c>
      <c r="P2011" s="406">
        <v>0</v>
      </c>
      <c r="Q2011" s="463">
        <v>13</v>
      </c>
      <c r="R2011" s="464" t="s">
        <v>166</v>
      </c>
      <c r="S2011" s="464" t="s">
        <v>138</v>
      </c>
      <c r="T2011" s="464">
        <v>0</v>
      </c>
      <c r="U2011" s="464">
        <v>0</v>
      </c>
      <c r="V2011" s="464" t="s">
        <v>167</v>
      </c>
    </row>
    <row r="2012" spans="1:22" x14ac:dyDescent="0.2">
      <c r="A2012" s="406" t="s">
        <v>258</v>
      </c>
      <c r="B2012" s="406" t="s">
        <v>259</v>
      </c>
      <c r="C2012" s="406" t="s">
        <v>123</v>
      </c>
      <c r="D2012" s="406" t="s">
        <v>303</v>
      </c>
      <c r="E2012" s="406" t="s">
        <v>407</v>
      </c>
      <c r="F2012" s="406">
        <v>13</v>
      </c>
      <c r="G2012" s="406" t="s">
        <v>230</v>
      </c>
      <c r="H2012" s="406" t="s">
        <v>166</v>
      </c>
      <c r="I2012" s="406" t="s">
        <v>246</v>
      </c>
      <c r="J2012" s="406" t="s">
        <v>307</v>
      </c>
      <c r="K2012" s="406"/>
      <c r="L2012" s="406"/>
      <c r="M2012" s="406"/>
      <c r="N2012" s="406"/>
      <c r="O2012" s="406">
        <v>0</v>
      </c>
      <c r="P2012" s="406">
        <v>0</v>
      </c>
      <c r="Q2012" s="463">
        <v>13</v>
      </c>
      <c r="R2012" s="464" t="s">
        <v>166</v>
      </c>
      <c r="S2012" s="464" t="s">
        <v>139</v>
      </c>
      <c r="T2012" s="464">
        <v>0</v>
      </c>
      <c r="U2012" s="464">
        <v>0</v>
      </c>
      <c r="V2012" s="464" t="s">
        <v>167</v>
      </c>
    </row>
    <row r="2013" spans="1:22" x14ac:dyDescent="0.2">
      <c r="A2013" s="406" t="s">
        <v>258</v>
      </c>
      <c r="B2013" s="406" t="s">
        <v>259</v>
      </c>
      <c r="C2013" s="406" t="s">
        <v>123</v>
      </c>
      <c r="D2013" s="406" t="s">
        <v>304</v>
      </c>
      <c r="E2013" s="406" t="s">
        <v>407</v>
      </c>
      <c r="F2013" s="406">
        <v>13</v>
      </c>
      <c r="G2013" s="406" t="s">
        <v>230</v>
      </c>
      <c r="H2013" s="406" t="s">
        <v>166</v>
      </c>
      <c r="I2013" s="406" t="s">
        <v>246</v>
      </c>
      <c r="J2013" s="406" t="s">
        <v>314</v>
      </c>
      <c r="K2013" s="406"/>
      <c r="L2013" s="406"/>
      <c r="M2013" s="406"/>
      <c r="N2013" s="406"/>
      <c r="O2013" s="406">
        <v>0</v>
      </c>
      <c r="P2013" s="406">
        <v>0</v>
      </c>
      <c r="Q2013" s="463">
        <v>13</v>
      </c>
      <c r="R2013" s="464" t="s">
        <v>166</v>
      </c>
      <c r="S2013" s="464" t="s">
        <v>140</v>
      </c>
      <c r="T2013" s="464">
        <v>0</v>
      </c>
      <c r="U2013" s="464">
        <v>0</v>
      </c>
      <c r="V2013" s="464" t="s">
        <v>167</v>
      </c>
    </row>
    <row r="2014" spans="1:22" x14ac:dyDescent="0.2">
      <c r="A2014" s="406" t="s">
        <v>258</v>
      </c>
      <c r="B2014" s="406" t="s">
        <v>259</v>
      </c>
      <c r="C2014" s="406" t="s">
        <v>123</v>
      </c>
      <c r="D2014" s="406" t="s">
        <v>304</v>
      </c>
      <c r="E2014" s="406" t="s">
        <v>407</v>
      </c>
      <c r="F2014" s="406">
        <v>13</v>
      </c>
      <c r="G2014" s="406" t="s">
        <v>230</v>
      </c>
      <c r="H2014" s="406" t="s">
        <v>166</v>
      </c>
      <c r="I2014" s="406" t="s">
        <v>246</v>
      </c>
      <c r="J2014" s="406" t="s">
        <v>307</v>
      </c>
      <c r="K2014" s="406"/>
      <c r="L2014" s="406"/>
      <c r="M2014" s="406"/>
      <c r="N2014" s="406"/>
      <c r="O2014" s="406">
        <v>0</v>
      </c>
      <c r="P2014" s="406">
        <v>0</v>
      </c>
      <c r="Q2014" s="463">
        <v>13</v>
      </c>
      <c r="R2014" s="464" t="s">
        <v>166</v>
      </c>
      <c r="S2014" s="464" t="s">
        <v>141</v>
      </c>
      <c r="T2014" s="464">
        <v>0</v>
      </c>
      <c r="U2014" s="464">
        <v>0</v>
      </c>
      <c r="V2014" s="464" t="s">
        <v>167</v>
      </c>
    </row>
    <row r="2015" spans="1:22" x14ac:dyDescent="0.2">
      <c r="A2015" s="406" t="s">
        <v>258</v>
      </c>
      <c r="B2015" s="406" t="s">
        <v>259</v>
      </c>
      <c r="C2015" s="406" t="s">
        <v>123</v>
      </c>
      <c r="D2015" s="406" t="s">
        <v>73</v>
      </c>
      <c r="E2015" s="406" t="s">
        <v>407</v>
      </c>
      <c r="F2015" s="406">
        <v>14</v>
      </c>
      <c r="G2015" s="406" t="s">
        <v>230</v>
      </c>
      <c r="H2015" s="406" t="s">
        <v>168</v>
      </c>
      <c r="I2015" s="406" t="s">
        <v>246</v>
      </c>
      <c r="J2015" s="406" t="s">
        <v>314</v>
      </c>
      <c r="K2015" s="406"/>
      <c r="L2015" s="406"/>
      <c r="M2015" s="406"/>
      <c r="N2015" s="406"/>
      <c r="O2015" s="406">
        <v>0</v>
      </c>
      <c r="P2015" s="406">
        <v>0.7</v>
      </c>
      <c r="Q2015" s="463">
        <v>14</v>
      </c>
      <c r="R2015" s="464" t="s">
        <v>168</v>
      </c>
      <c r="S2015" s="464" t="s">
        <v>132</v>
      </c>
      <c r="T2015" s="464">
        <v>0</v>
      </c>
      <c r="U2015" s="464">
        <v>0.7</v>
      </c>
      <c r="V2015" s="464" t="s">
        <v>169</v>
      </c>
    </row>
    <row r="2016" spans="1:22" x14ac:dyDescent="0.2">
      <c r="A2016" s="406" t="s">
        <v>258</v>
      </c>
      <c r="B2016" s="406" t="s">
        <v>259</v>
      </c>
      <c r="C2016" s="406" t="s">
        <v>123</v>
      </c>
      <c r="D2016" s="406" t="s">
        <v>73</v>
      </c>
      <c r="E2016" s="406" t="s">
        <v>407</v>
      </c>
      <c r="F2016" s="406">
        <v>14</v>
      </c>
      <c r="G2016" s="406" t="s">
        <v>230</v>
      </c>
      <c r="H2016" s="406" t="s">
        <v>168</v>
      </c>
      <c r="I2016" s="406" t="s">
        <v>246</v>
      </c>
      <c r="J2016" s="406" t="s">
        <v>307</v>
      </c>
      <c r="K2016" s="406"/>
      <c r="L2016" s="406"/>
      <c r="M2016" s="406"/>
      <c r="N2016" s="406"/>
      <c r="O2016" s="406">
        <v>0</v>
      </c>
      <c r="P2016" s="406">
        <v>0</v>
      </c>
      <c r="Q2016" s="463">
        <v>14</v>
      </c>
      <c r="R2016" s="464" t="s">
        <v>168</v>
      </c>
      <c r="S2016" s="464" t="s">
        <v>133</v>
      </c>
      <c r="T2016" s="464">
        <v>0</v>
      </c>
      <c r="U2016" s="464">
        <v>0</v>
      </c>
      <c r="V2016" s="464" t="s">
        <v>169</v>
      </c>
    </row>
    <row r="2017" spans="1:22" x14ac:dyDescent="0.2">
      <c r="A2017" s="406" t="s">
        <v>258</v>
      </c>
      <c r="B2017" s="406" t="s">
        <v>259</v>
      </c>
      <c r="C2017" s="406" t="s">
        <v>123</v>
      </c>
      <c r="D2017" s="406" t="s">
        <v>301</v>
      </c>
      <c r="E2017" s="406" t="s">
        <v>407</v>
      </c>
      <c r="F2017" s="406">
        <v>14</v>
      </c>
      <c r="G2017" s="406" t="s">
        <v>230</v>
      </c>
      <c r="H2017" s="406" t="s">
        <v>168</v>
      </c>
      <c r="I2017" s="406" t="s">
        <v>246</v>
      </c>
      <c r="J2017" s="406" t="s">
        <v>314</v>
      </c>
      <c r="K2017" s="406"/>
      <c r="L2017" s="406"/>
      <c r="M2017" s="406"/>
      <c r="N2017" s="406"/>
      <c r="O2017" s="406">
        <v>0</v>
      </c>
      <c r="P2017" s="406">
        <v>0.2</v>
      </c>
      <c r="Q2017" s="463">
        <v>14</v>
      </c>
      <c r="R2017" s="464" t="s">
        <v>168</v>
      </c>
      <c r="S2017" s="464" t="s">
        <v>134</v>
      </c>
      <c r="T2017" s="464">
        <v>0</v>
      </c>
      <c r="U2017" s="464">
        <v>0.2</v>
      </c>
      <c r="V2017" s="464" t="s">
        <v>169</v>
      </c>
    </row>
    <row r="2018" spans="1:22" x14ac:dyDescent="0.2">
      <c r="A2018" s="406" t="s">
        <v>258</v>
      </c>
      <c r="B2018" s="406" t="s">
        <v>259</v>
      </c>
      <c r="C2018" s="406" t="s">
        <v>123</v>
      </c>
      <c r="D2018" s="406" t="s">
        <v>301</v>
      </c>
      <c r="E2018" s="406" t="s">
        <v>407</v>
      </c>
      <c r="F2018" s="406">
        <v>14</v>
      </c>
      <c r="G2018" s="406" t="s">
        <v>230</v>
      </c>
      <c r="H2018" s="406" t="s">
        <v>168</v>
      </c>
      <c r="I2018" s="406" t="s">
        <v>246</v>
      </c>
      <c r="J2018" s="406" t="s">
        <v>307</v>
      </c>
      <c r="K2018" s="406"/>
      <c r="L2018" s="406"/>
      <c r="M2018" s="406"/>
      <c r="N2018" s="406"/>
      <c r="O2018" s="406">
        <v>0</v>
      </c>
      <c r="P2018" s="406">
        <v>0</v>
      </c>
      <c r="Q2018" s="463">
        <v>14</v>
      </c>
      <c r="R2018" s="464" t="s">
        <v>168</v>
      </c>
      <c r="S2018" s="464" t="s">
        <v>135</v>
      </c>
      <c r="T2018" s="464">
        <v>0</v>
      </c>
      <c r="U2018" s="464">
        <v>0</v>
      </c>
      <c r="V2018" s="464" t="s">
        <v>169</v>
      </c>
    </row>
    <row r="2019" spans="1:22" x14ac:dyDescent="0.2">
      <c r="A2019" s="406" t="s">
        <v>258</v>
      </c>
      <c r="B2019" s="406" t="s">
        <v>259</v>
      </c>
      <c r="C2019" s="406" t="s">
        <v>123</v>
      </c>
      <c r="D2019" s="406" t="s">
        <v>302</v>
      </c>
      <c r="E2019" s="406" t="s">
        <v>407</v>
      </c>
      <c r="F2019" s="406">
        <v>14</v>
      </c>
      <c r="G2019" s="406" t="s">
        <v>230</v>
      </c>
      <c r="H2019" s="406" t="s">
        <v>168</v>
      </c>
      <c r="I2019" s="406" t="s">
        <v>246</v>
      </c>
      <c r="J2019" s="406" t="s">
        <v>314</v>
      </c>
      <c r="K2019" s="406"/>
      <c r="L2019" s="406"/>
      <c r="M2019" s="406"/>
      <c r="N2019" s="406"/>
      <c r="O2019" s="406">
        <v>0</v>
      </c>
      <c r="P2019" s="406">
        <v>0.2</v>
      </c>
      <c r="Q2019" s="463">
        <v>14</v>
      </c>
      <c r="R2019" s="464" t="s">
        <v>168</v>
      </c>
      <c r="S2019" s="464" t="s">
        <v>136</v>
      </c>
      <c r="T2019" s="464">
        <v>0</v>
      </c>
      <c r="U2019" s="464">
        <v>0.2</v>
      </c>
      <c r="V2019" s="464" t="s">
        <v>169</v>
      </c>
    </row>
    <row r="2020" spans="1:22" x14ac:dyDescent="0.2">
      <c r="A2020" s="406" t="s">
        <v>258</v>
      </c>
      <c r="B2020" s="406" t="s">
        <v>259</v>
      </c>
      <c r="C2020" s="406" t="s">
        <v>123</v>
      </c>
      <c r="D2020" s="406" t="s">
        <v>302</v>
      </c>
      <c r="E2020" s="406" t="s">
        <v>407</v>
      </c>
      <c r="F2020" s="406">
        <v>14</v>
      </c>
      <c r="G2020" s="406" t="s">
        <v>230</v>
      </c>
      <c r="H2020" s="406" t="s">
        <v>168</v>
      </c>
      <c r="I2020" s="406" t="s">
        <v>246</v>
      </c>
      <c r="J2020" s="406" t="s">
        <v>307</v>
      </c>
      <c r="K2020" s="406"/>
      <c r="L2020" s="406"/>
      <c r="M2020" s="406"/>
      <c r="N2020" s="406"/>
      <c r="O2020" s="406">
        <v>0</v>
      </c>
      <c r="P2020" s="406">
        <v>0</v>
      </c>
      <c r="Q2020" s="463">
        <v>14</v>
      </c>
      <c r="R2020" s="464" t="s">
        <v>168</v>
      </c>
      <c r="S2020" s="464" t="s">
        <v>137</v>
      </c>
      <c r="T2020" s="464">
        <v>0</v>
      </c>
      <c r="U2020" s="464">
        <v>0</v>
      </c>
      <c r="V2020" s="464" t="s">
        <v>169</v>
      </c>
    </row>
    <row r="2021" spans="1:22" x14ac:dyDescent="0.2">
      <c r="A2021" s="406" t="s">
        <v>258</v>
      </c>
      <c r="B2021" s="406" t="s">
        <v>259</v>
      </c>
      <c r="C2021" s="406" t="s">
        <v>123</v>
      </c>
      <c r="D2021" s="406" t="s">
        <v>303</v>
      </c>
      <c r="E2021" s="406" t="s">
        <v>407</v>
      </c>
      <c r="F2021" s="406">
        <v>14</v>
      </c>
      <c r="G2021" s="406" t="s">
        <v>230</v>
      </c>
      <c r="H2021" s="406" t="s">
        <v>168</v>
      </c>
      <c r="I2021" s="406" t="s">
        <v>246</v>
      </c>
      <c r="J2021" s="406" t="s">
        <v>314</v>
      </c>
      <c r="K2021" s="406"/>
      <c r="L2021" s="406"/>
      <c r="M2021" s="406"/>
      <c r="N2021" s="406"/>
      <c r="O2021" s="406">
        <v>0</v>
      </c>
      <c r="P2021" s="406">
        <v>0.2</v>
      </c>
      <c r="Q2021" s="463">
        <v>14</v>
      </c>
      <c r="R2021" s="464" t="s">
        <v>168</v>
      </c>
      <c r="S2021" s="464" t="s">
        <v>138</v>
      </c>
      <c r="T2021" s="464">
        <v>0</v>
      </c>
      <c r="U2021" s="464">
        <v>0.2</v>
      </c>
      <c r="V2021" s="464" t="s">
        <v>169</v>
      </c>
    </row>
    <row r="2022" spans="1:22" x14ac:dyDescent="0.2">
      <c r="A2022" s="406" t="s">
        <v>258</v>
      </c>
      <c r="B2022" s="406" t="s">
        <v>259</v>
      </c>
      <c r="C2022" s="406" t="s">
        <v>123</v>
      </c>
      <c r="D2022" s="406" t="s">
        <v>303</v>
      </c>
      <c r="E2022" s="406" t="s">
        <v>407</v>
      </c>
      <c r="F2022" s="406">
        <v>14</v>
      </c>
      <c r="G2022" s="406" t="s">
        <v>230</v>
      </c>
      <c r="H2022" s="406" t="s">
        <v>168</v>
      </c>
      <c r="I2022" s="406" t="s">
        <v>246</v>
      </c>
      <c r="J2022" s="406" t="s">
        <v>307</v>
      </c>
      <c r="K2022" s="406"/>
      <c r="L2022" s="406"/>
      <c r="M2022" s="406"/>
      <c r="N2022" s="406"/>
      <c r="O2022" s="406">
        <v>0</v>
      </c>
      <c r="P2022" s="406">
        <v>0</v>
      </c>
      <c r="Q2022" s="463">
        <v>14</v>
      </c>
      <c r="R2022" s="464" t="s">
        <v>168</v>
      </c>
      <c r="S2022" s="464" t="s">
        <v>139</v>
      </c>
      <c r="T2022" s="464">
        <v>0</v>
      </c>
      <c r="U2022" s="464">
        <v>0</v>
      </c>
      <c r="V2022" s="464" t="s">
        <v>169</v>
      </c>
    </row>
    <row r="2023" spans="1:22" x14ac:dyDescent="0.2">
      <c r="A2023" s="406" t="s">
        <v>258</v>
      </c>
      <c r="B2023" s="406" t="s">
        <v>259</v>
      </c>
      <c r="C2023" s="406" t="s">
        <v>123</v>
      </c>
      <c r="D2023" s="406" t="s">
        <v>304</v>
      </c>
      <c r="E2023" s="406" t="s">
        <v>407</v>
      </c>
      <c r="F2023" s="406">
        <v>14</v>
      </c>
      <c r="G2023" s="406" t="s">
        <v>230</v>
      </c>
      <c r="H2023" s="406" t="s">
        <v>168</v>
      </c>
      <c r="I2023" s="406" t="s">
        <v>246</v>
      </c>
      <c r="J2023" s="406" t="s">
        <v>314</v>
      </c>
      <c r="K2023" s="406"/>
      <c r="L2023" s="406"/>
      <c r="M2023" s="406"/>
      <c r="N2023" s="406"/>
      <c r="O2023" s="406">
        <v>0</v>
      </c>
      <c r="P2023" s="406">
        <v>0.2</v>
      </c>
      <c r="Q2023" s="463">
        <v>14</v>
      </c>
      <c r="R2023" s="464" t="s">
        <v>168</v>
      </c>
      <c r="S2023" s="464" t="s">
        <v>140</v>
      </c>
      <c r="T2023" s="464">
        <v>0</v>
      </c>
      <c r="U2023" s="464">
        <v>0.2</v>
      </c>
      <c r="V2023" s="464" t="s">
        <v>169</v>
      </c>
    </row>
    <row r="2024" spans="1:22" x14ac:dyDescent="0.2">
      <c r="A2024" s="406" t="s">
        <v>258</v>
      </c>
      <c r="B2024" s="406" t="s">
        <v>259</v>
      </c>
      <c r="C2024" s="406" t="s">
        <v>123</v>
      </c>
      <c r="D2024" s="406" t="s">
        <v>304</v>
      </c>
      <c r="E2024" s="406" t="s">
        <v>407</v>
      </c>
      <c r="F2024" s="406">
        <v>14</v>
      </c>
      <c r="G2024" s="406" t="s">
        <v>230</v>
      </c>
      <c r="H2024" s="406" t="s">
        <v>168</v>
      </c>
      <c r="I2024" s="406" t="s">
        <v>246</v>
      </c>
      <c r="J2024" s="406" t="s">
        <v>307</v>
      </c>
      <c r="K2024" s="406"/>
      <c r="L2024" s="406"/>
      <c r="M2024" s="406"/>
      <c r="N2024" s="406"/>
      <c r="O2024" s="406">
        <v>0</v>
      </c>
      <c r="P2024" s="406">
        <v>0</v>
      </c>
      <c r="Q2024" s="463">
        <v>14</v>
      </c>
      <c r="R2024" s="464" t="s">
        <v>168</v>
      </c>
      <c r="S2024" s="464" t="s">
        <v>141</v>
      </c>
      <c r="T2024" s="464">
        <v>0</v>
      </c>
      <c r="U2024" s="464">
        <v>0</v>
      </c>
      <c r="V2024" s="464" t="s">
        <v>169</v>
      </c>
    </row>
    <row r="2025" spans="1:22" x14ac:dyDescent="0.2">
      <c r="A2025" s="406" t="s">
        <v>258</v>
      </c>
      <c r="B2025" s="406" t="s">
        <v>259</v>
      </c>
      <c r="C2025" s="406" t="s">
        <v>123</v>
      </c>
      <c r="D2025" s="406" t="s">
        <v>73</v>
      </c>
      <c r="E2025" s="406" t="s">
        <v>407</v>
      </c>
      <c r="F2025" s="406">
        <v>15</v>
      </c>
      <c r="G2025" s="406" t="s">
        <v>230</v>
      </c>
      <c r="H2025" s="406" t="s">
        <v>170</v>
      </c>
      <c r="I2025" s="406" t="s">
        <v>246</v>
      </c>
      <c r="J2025" s="406" t="s">
        <v>314</v>
      </c>
      <c r="K2025" s="406"/>
      <c r="L2025" s="406"/>
      <c r="M2025" s="406"/>
      <c r="N2025" s="406"/>
      <c r="O2025" s="406">
        <v>0</v>
      </c>
      <c r="P2025" s="406">
        <v>1</v>
      </c>
      <c r="Q2025" s="463">
        <v>15</v>
      </c>
      <c r="R2025" s="464" t="s">
        <v>170</v>
      </c>
      <c r="S2025" s="464" t="s">
        <v>132</v>
      </c>
      <c r="T2025" s="464">
        <v>0</v>
      </c>
      <c r="U2025" s="464">
        <v>1</v>
      </c>
      <c r="V2025" s="464" t="s">
        <v>171</v>
      </c>
    </row>
    <row r="2026" spans="1:22" x14ac:dyDescent="0.2">
      <c r="A2026" s="406" t="s">
        <v>258</v>
      </c>
      <c r="B2026" s="406" t="s">
        <v>259</v>
      </c>
      <c r="C2026" s="406" t="s">
        <v>123</v>
      </c>
      <c r="D2026" s="406" t="s">
        <v>73</v>
      </c>
      <c r="E2026" s="406" t="s">
        <v>407</v>
      </c>
      <c r="F2026" s="406">
        <v>15</v>
      </c>
      <c r="G2026" s="406" t="s">
        <v>230</v>
      </c>
      <c r="H2026" s="406" t="s">
        <v>170</v>
      </c>
      <c r="I2026" s="406" t="s">
        <v>246</v>
      </c>
      <c r="J2026" s="406" t="s">
        <v>307</v>
      </c>
      <c r="K2026" s="406"/>
      <c r="L2026" s="406"/>
      <c r="M2026" s="406"/>
      <c r="N2026" s="406"/>
      <c r="O2026" s="406">
        <v>0</v>
      </c>
      <c r="P2026" s="406">
        <v>0</v>
      </c>
      <c r="Q2026" s="463">
        <v>15</v>
      </c>
      <c r="R2026" s="464" t="s">
        <v>170</v>
      </c>
      <c r="S2026" s="464" t="s">
        <v>133</v>
      </c>
      <c r="T2026" s="464">
        <v>0</v>
      </c>
      <c r="U2026" s="464">
        <v>0</v>
      </c>
      <c r="V2026" s="464" t="s">
        <v>171</v>
      </c>
    </row>
    <row r="2027" spans="1:22" x14ac:dyDescent="0.2">
      <c r="A2027" s="406" t="s">
        <v>258</v>
      </c>
      <c r="B2027" s="406" t="s">
        <v>259</v>
      </c>
      <c r="C2027" s="406" t="s">
        <v>123</v>
      </c>
      <c r="D2027" s="406" t="s">
        <v>301</v>
      </c>
      <c r="E2027" s="406" t="s">
        <v>407</v>
      </c>
      <c r="F2027" s="406">
        <v>15</v>
      </c>
      <c r="G2027" s="406" t="s">
        <v>230</v>
      </c>
      <c r="H2027" s="406" t="s">
        <v>170</v>
      </c>
      <c r="I2027" s="406" t="s">
        <v>246</v>
      </c>
      <c r="J2027" s="406" t="s">
        <v>314</v>
      </c>
      <c r="K2027" s="406"/>
      <c r="L2027" s="406"/>
      <c r="M2027" s="406"/>
      <c r="N2027" s="406"/>
      <c r="O2027" s="406">
        <v>0</v>
      </c>
      <c r="P2027" s="406">
        <v>1</v>
      </c>
      <c r="Q2027" s="463">
        <v>15</v>
      </c>
      <c r="R2027" s="464" t="s">
        <v>170</v>
      </c>
      <c r="S2027" s="464" t="s">
        <v>134</v>
      </c>
      <c r="T2027" s="464">
        <v>0</v>
      </c>
      <c r="U2027" s="464">
        <v>1</v>
      </c>
      <c r="V2027" s="464" t="s">
        <v>171</v>
      </c>
    </row>
    <row r="2028" spans="1:22" x14ac:dyDescent="0.2">
      <c r="A2028" s="406" t="s">
        <v>258</v>
      </c>
      <c r="B2028" s="406" t="s">
        <v>259</v>
      </c>
      <c r="C2028" s="406" t="s">
        <v>123</v>
      </c>
      <c r="D2028" s="406" t="s">
        <v>301</v>
      </c>
      <c r="E2028" s="406" t="s">
        <v>407</v>
      </c>
      <c r="F2028" s="406">
        <v>15</v>
      </c>
      <c r="G2028" s="406" t="s">
        <v>230</v>
      </c>
      <c r="H2028" s="406" t="s">
        <v>170</v>
      </c>
      <c r="I2028" s="406" t="s">
        <v>246</v>
      </c>
      <c r="J2028" s="406" t="s">
        <v>307</v>
      </c>
      <c r="K2028" s="406"/>
      <c r="L2028" s="406"/>
      <c r="M2028" s="406"/>
      <c r="N2028" s="406"/>
      <c r="O2028" s="406">
        <v>0</v>
      </c>
      <c r="P2028" s="406">
        <v>0</v>
      </c>
      <c r="Q2028" s="463">
        <v>15</v>
      </c>
      <c r="R2028" s="464" t="s">
        <v>170</v>
      </c>
      <c r="S2028" s="464" t="s">
        <v>135</v>
      </c>
      <c r="T2028" s="464">
        <v>0</v>
      </c>
      <c r="U2028" s="464">
        <v>0</v>
      </c>
      <c r="V2028" s="464" t="s">
        <v>171</v>
      </c>
    </row>
    <row r="2029" spans="1:22" x14ac:dyDescent="0.2">
      <c r="A2029" s="406" t="s">
        <v>258</v>
      </c>
      <c r="B2029" s="406" t="s">
        <v>259</v>
      </c>
      <c r="C2029" s="406" t="s">
        <v>123</v>
      </c>
      <c r="D2029" s="406" t="s">
        <v>302</v>
      </c>
      <c r="E2029" s="406" t="s">
        <v>407</v>
      </c>
      <c r="F2029" s="406">
        <v>15</v>
      </c>
      <c r="G2029" s="406" t="s">
        <v>230</v>
      </c>
      <c r="H2029" s="406" t="s">
        <v>170</v>
      </c>
      <c r="I2029" s="406" t="s">
        <v>246</v>
      </c>
      <c r="J2029" s="406" t="s">
        <v>314</v>
      </c>
      <c r="K2029" s="406"/>
      <c r="L2029" s="406"/>
      <c r="M2029" s="406"/>
      <c r="N2029" s="406"/>
      <c r="O2029" s="406">
        <v>0</v>
      </c>
      <c r="P2029" s="406">
        <v>1</v>
      </c>
      <c r="Q2029" s="463">
        <v>15</v>
      </c>
      <c r="R2029" s="464" t="s">
        <v>170</v>
      </c>
      <c r="S2029" s="464" t="s">
        <v>136</v>
      </c>
      <c r="T2029" s="464">
        <v>0</v>
      </c>
      <c r="U2029" s="464">
        <v>1</v>
      </c>
      <c r="V2029" s="464" t="s">
        <v>171</v>
      </c>
    </row>
    <row r="2030" spans="1:22" x14ac:dyDescent="0.2">
      <c r="A2030" s="406" t="s">
        <v>258</v>
      </c>
      <c r="B2030" s="406" t="s">
        <v>259</v>
      </c>
      <c r="C2030" s="406" t="s">
        <v>123</v>
      </c>
      <c r="D2030" s="406" t="s">
        <v>302</v>
      </c>
      <c r="E2030" s="406" t="s">
        <v>407</v>
      </c>
      <c r="F2030" s="406">
        <v>15</v>
      </c>
      <c r="G2030" s="406" t="s">
        <v>230</v>
      </c>
      <c r="H2030" s="406" t="s">
        <v>170</v>
      </c>
      <c r="I2030" s="406" t="s">
        <v>246</v>
      </c>
      <c r="J2030" s="406" t="s">
        <v>307</v>
      </c>
      <c r="K2030" s="406"/>
      <c r="L2030" s="406"/>
      <c r="M2030" s="406"/>
      <c r="N2030" s="406"/>
      <c r="O2030" s="406">
        <v>0</v>
      </c>
      <c r="P2030" s="406">
        <v>0</v>
      </c>
      <c r="Q2030" s="463">
        <v>15</v>
      </c>
      <c r="R2030" s="464" t="s">
        <v>170</v>
      </c>
      <c r="S2030" s="464" t="s">
        <v>137</v>
      </c>
      <c r="T2030" s="464">
        <v>0</v>
      </c>
      <c r="U2030" s="464">
        <v>0</v>
      </c>
      <c r="V2030" s="464" t="s">
        <v>171</v>
      </c>
    </row>
    <row r="2031" spans="1:22" x14ac:dyDescent="0.2">
      <c r="A2031" s="406" t="s">
        <v>258</v>
      </c>
      <c r="B2031" s="406" t="s">
        <v>259</v>
      </c>
      <c r="C2031" s="406" t="s">
        <v>123</v>
      </c>
      <c r="D2031" s="406" t="s">
        <v>303</v>
      </c>
      <c r="E2031" s="406" t="s">
        <v>407</v>
      </c>
      <c r="F2031" s="406">
        <v>15</v>
      </c>
      <c r="G2031" s="406" t="s">
        <v>230</v>
      </c>
      <c r="H2031" s="406" t="s">
        <v>170</v>
      </c>
      <c r="I2031" s="406" t="s">
        <v>246</v>
      </c>
      <c r="J2031" s="406" t="s">
        <v>314</v>
      </c>
      <c r="K2031" s="406"/>
      <c r="L2031" s="406"/>
      <c r="M2031" s="406"/>
      <c r="N2031" s="406"/>
      <c r="O2031" s="406">
        <v>0</v>
      </c>
      <c r="P2031" s="406">
        <v>1</v>
      </c>
      <c r="Q2031" s="463">
        <v>15</v>
      </c>
      <c r="R2031" s="464" t="s">
        <v>170</v>
      </c>
      <c r="S2031" s="464" t="s">
        <v>138</v>
      </c>
      <c r="T2031" s="464">
        <v>0</v>
      </c>
      <c r="U2031" s="464">
        <v>1</v>
      </c>
      <c r="V2031" s="464" t="s">
        <v>171</v>
      </c>
    </row>
    <row r="2032" spans="1:22" x14ac:dyDescent="0.2">
      <c r="A2032" s="406" t="s">
        <v>258</v>
      </c>
      <c r="B2032" s="406" t="s">
        <v>259</v>
      </c>
      <c r="C2032" s="406" t="s">
        <v>123</v>
      </c>
      <c r="D2032" s="406" t="s">
        <v>303</v>
      </c>
      <c r="E2032" s="406" t="s">
        <v>407</v>
      </c>
      <c r="F2032" s="406">
        <v>15</v>
      </c>
      <c r="G2032" s="406" t="s">
        <v>230</v>
      </c>
      <c r="H2032" s="406" t="s">
        <v>170</v>
      </c>
      <c r="I2032" s="406" t="s">
        <v>246</v>
      </c>
      <c r="J2032" s="406" t="s">
        <v>307</v>
      </c>
      <c r="K2032" s="406"/>
      <c r="L2032" s="406"/>
      <c r="M2032" s="406"/>
      <c r="N2032" s="406"/>
      <c r="O2032" s="406">
        <v>0</v>
      </c>
      <c r="P2032" s="406">
        <v>0</v>
      </c>
      <c r="Q2032" s="463">
        <v>15</v>
      </c>
      <c r="R2032" s="464" t="s">
        <v>170</v>
      </c>
      <c r="S2032" s="464" t="s">
        <v>139</v>
      </c>
      <c r="T2032" s="464">
        <v>0</v>
      </c>
      <c r="U2032" s="464">
        <v>0</v>
      </c>
      <c r="V2032" s="464" t="s">
        <v>171</v>
      </c>
    </row>
    <row r="2033" spans="1:22" x14ac:dyDescent="0.2">
      <c r="A2033" s="406" t="s">
        <v>258</v>
      </c>
      <c r="B2033" s="406" t="s">
        <v>259</v>
      </c>
      <c r="C2033" s="406" t="s">
        <v>123</v>
      </c>
      <c r="D2033" s="406" t="s">
        <v>304</v>
      </c>
      <c r="E2033" s="406" t="s">
        <v>407</v>
      </c>
      <c r="F2033" s="406">
        <v>15</v>
      </c>
      <c r="G2033" s="406" t="s">
        <v>230</v>
      </c>
      <c r="H2033" s="406" t="s">
        <v>170</v>
      </c>
      <c r="I2033" s="406" t="s">
        <v>246</v>
      </c>
      <c r="J2033" s="406" t="s">
        <v>314</v>
      </c>
      <c r="K2033" s="406"/>
      <c r="L2033" s="406"/>
      <c r="M2033" s="406"/>
      <c r="N2033" s="406"/>
      <c r="O2033" s="406">
        <v>0</v>
      </c>
      <c r="P2033" s="406">
        <v>1</v>
      </c>
      <c r="Q2033" s="463">
        <v>15</v>
      </c>
      <c r="R2033" s="464" t="s">
        <v>170</v>
      </c>
      <c r="S2033" s="464" t="s">
        <v>140</v>
      </c>
      <c r="T2033" s="464">
        <v>0</v>
      </c>
      <c r="U2033" s="464">
        <v>1</v>
      </c>
      <c r="V2033" s="464" t="s">
        <v>171</v>
      </c>
    </row>
    <row r="2034" spans="1:22" x14ac:dyDescent="0.2">
      <c r="A2034" s="406" t="s">
        <v>258</v>
      </c>
      <c r="B2034" s="406" t="s">
        <v>259</v>
      </c>
      <c r="C2034" s="406" t="s">
        <v>123</v>
      </c>
      <c r="D2034" s="406" t="s">
        <v>304</v>
      </c>
      <c r="E2034" s="406" t="s">
        <v>407</v>
      </c>
      <c r="F2034" s="406">
        <v>15</v>
      </c>
      <c r="G2034" s="406" t="s">
        <v>230</v>
      </c>
      <c r="H2034" s="406" t="s">
        <v>170</v>
      </c>
      <c r="I2034" s="406" t="s">
        <v>246</v>
      </c>
      <c r="J2034" s="406" t="s">
        <v>307</v>
      </c>
      <c r="K2034" s="406"/>
      <c r="L2034" s="406"/>
      <c r="M2034" s="406"/>
      <c r="N2034" s="406"/>
      <c r="O2034" s="406">
        <v>0</v>
      </c>
      <c r="P2034" s="406">
        <v>0</v>
      </c>
      <c r="Q2034" s="463">
        <v>15</v>
      </c>
      <c r="R2034" s="464" t="s">
        <v>170</v>
      </c>
      <c r="S2034" s="464" t="s">
        <v>141</v>
      </c>
      <c r="T2034" s="464">
        <v>0</v>
      </c>
      <c r="U2034" s="464">
        <v>0</v>
      </c>
      <c r="V2034" s="464" t="s">
        <v>171</v>
      </c>
    </row>
    <row r="2035" spans="1:22" x14ac:dyDescent="0.2">
      <c r="A2035" s="406" t="s">
        <v>258</v>
      </c>
      <c r="B2035" s="406" t="s">
        <v>259</v>
      </c>
      <c r="C2035" s="406" t="s">
        <v>123</v>
      </c>
      <c r="D2035" s="406" t="s">
        <v>73</v>
      </c>
      <c r="E2035" s="406" t="s">
        <v>407</v>
      </c>
      <c r="F2035" s="406">
        <v>16</v>
      </c>
      <c r="G2035" s="406" t="s">
        <v>230</v>
      </c>
      <c r="H2035" s="406" t="s">
        <v>121</v>
      </c>
      <c r="I2035" s="406" t="s">
        <v>246</v>
      </c>
      <c r="J2035" s="406" t="s">
        <v>314</v>
      </c>
      <c r="K2035" s="406"/>
      <c r="L2035" s="406"/>
      <c r="M2035" s="406"/>
      <c r="N2035" s="406"/>
      <c r="O2035" s="406">
        <v>0</v>
      </c>
      <c r="P2035" s="406">
        <v>1</v>
      </c>
      <c r="Q2035" s="463">
        <v>16</v>
      </c>
      <c r="R2035" s="464" t="s">
        <v>121</v>
      </c>
      <c r="S2035" s="464" t="s">
        <v>132</v>
      </c>
      <c r="T2035" s="464">
        <v>0</v>
      </c>
      <c r="U2035" s="464">
        <v>1</v>
      </c>
      <c r="V2035" s="464" t="s">
        <v>440</v>
      </c>
    </row>
    <row r="2036" spans="1:22" x14ac:dyDescent="0.2">
      <c r="A2036" s="406" t="s">
        <v>258</v>
      </c>
      <c r="B2036" s="406" t="s">
        <v>259</v>
      </c>
      <c r="C2036" s="406" t="s">
        <v>123</v>
      </c>
      <c r="D2036" s="406" t="s">
        <v>73</v>
      </c>
      <c r="E2036" s="406" t="s">
        <v>407</v>
      </c>
      <c r="F2036" s="406">
        <v>16</v>
      </c>
      <c r="G2036" s="406" t="s">
        <v>230</v>
      </c>
      <c r="H2036" s="406" t="s">
        <v>121</v>
      </c>
      <c r="I2036" s="406" t="s">
        <v>246</v>
      </c>
      <c r="J2036" s="406" t="s">
        <v>307</v>
      </c>
      <c r="K2036" s="406"/>
      <c r="L2036" s="406"/>
      <c r="M2036" s="406"/>
      <c r="N2036" s="406"/>
      <c r="O2036" s="406">
        <v>0</v>
      </c>
      <c r="P2036" s="406">
        <v>0</v>
      </c>
      <c r="Q2036" s="463">
        <v>16</v>
      </c>
      <c r="R2036" s="464" t="s">
        <v>121</v>
      </c>
      <c r="S2036" s="464" t="s">
        <v>133</v>
      </c>
      <c r="T2036" s="464">
        <v>0</v>
      </c>
      <c r="U2036" s="464">
        <v>0</v>
      </c>
      <c r="V2036" s="464" t="s">
        <v>440</v>
      </c>
    </row>
    <row r="2037" spans="1:22" x14ac:dyDescent="0.2">
      <c r="A2037" s="406" t="s">
        <v>258</v>
      </c>
      <c r="B2037" s="406" t="s">
        <v>259</v>
      </c>
      <c r="C2037" s="406" t="s">
        <v>123</v>
      </c>
      <c r="D2037" s="406" t="s">
        <v>301</v>
      </c>
      <c r="E2037" s="406" t="s">
        <v>407</v>
      </c>
      <c r="F2037" s="406">
        <v>16</v>
      </c>
      <c r="G2037" s="406" t="s">
        <v>230</v>
      </c>
      <c r="H2037" s="406" t="s">
        <v>121</v>
      </c>
      <c r="I2037" s="406" t="s">
        <v>246</v>
      </c>
      <c r="J2037" s="406" t="s">
        <v>314</v>
      </c>
      <c r="K2037" s="406"/>
      <c r="L2037" s="406"/>
      <c r="M2037" s="406"/>
      <c r="N2037" s="406"/>
      <c r="O2037" s="406">
        <v>0</v>
      </c>
      <c r="P2037" s="406">
        <v>1</v>
      </c>
      <c r="Q2037" s="463">
        <v>16</v>
      </c>
      <c r="R2037" s="464" t="s">
        <v>121</v>
      </c>
      <c r="S2037" s="464" t="s">
        <v>134</v>
      </c>
      <c r="T2037" s="464">
        <v>0</v>
      </c>
      <c r="U2037" s="464">
        <v>1</v>
      </c>
      <c r="V2037" s="464" t="s">
        <v>440</v>
      </c>
    </row>
    <row r="2038" spans="1:22" x14ac:dyDescent="0.2">
      <c r="A2038" s="406" t="s">
        <v>258</v>
      </c>
      <c r="B2038" s="406" t="s">
        <v>259</v>
      </c>
      <c r="C2038" s="406" t="s">
        <v>123</v>
      </c>
      <c r="D2038" s="406" t="s">
        <v>301</v>
      </c>
      <c r="E2038" s="406" t="s">
        <v>407</v>
      </c>
      <c r="F2038" s="406">
        <v>16</v>
      </c>
      <c r="G2038" s="406" t="s">
        <v>230</v>
      </c>
      <c r="H2038" s="406" t="s">
        <v>121</v>
      </c>
      <c r="I2038" s="406" t="s">
        <v>246</v>
      </c>
      <c r="J2038" s="406" t="s">
        <v>307</v>
      </c>
      <c r="K2038" s="406"/>
      <c r="L2038" s="406"/>
      <c r="M2038" s="406"/>
      <c r="N2038" s="406"/>
      <c r="O2038" s="406">
        <v>0</v>
      </c>
      <c r="P2038" s="406">
        <v>0</v>
      </c>
      <c r="Q2038" s="463">
        <v>16</v>
      </c>
      <c r="R2038" s="464" t="s">
        <v>121</v>
      </c>
      <c r="S2038" s="464" t="s">
        <v>135</v>
      </c>
      <c r="T2038" s="464">
        <v>0</v>
      </c>
      <c r="U2038" s="464">
        <v>0</v>
      </c>
      <c r="V2038" s="464" t="s">
        <v>440</v>
      </c>
    </row>
    <row r="2039" spans="1:22" x14ac:dyDescent="0.2">
      <c r="A2039" s="406" t="s">
        <v>258</v>
      </c>
      <c r="B2039" s="406" t="s">
        <v>259</v>
      </c>
      <c r="C2039" s="406" t="s">
        <v>123</v>
      </c>
      <c r="D2039" s="406" t="s">
        <v>302</v>
      </c>
      <c r="E2039" s="406" t="s">
        <v>407</v>
      </c>
      <c r="F2039" s="406">
        <v>16</v>
      </c>
      <c r="G2039" s="406" t="s">
        <v>230</v>
      </c>
      <c r="H2039" s="406" t="s">
        <v>121</v>
      </c>
      <c r="I2039" s="406" t="s">
        <v>246</v>
      </c>
      <c r="J2039" s="406" t="s">
        <v>314</v>
      </c>
      <c r="K2039" s="406"/>
      <c r="L2039" s="406"/>
      <c r="M2039" s="406"/>
      <c r="N2039" s="406"/>
      <c r="O2039" s="406">
        <v>0</v>
      </c>
      <c r="P2039" s="406">
        <v>1</v>
      </c>
      <c r="Q2039" s="463">
        <v>16</v>
      </c>
      <c r="R2039" s="464" t="s">
        <v>121</v>
      </c>
      <c r="S2039" s="464" t="s">
        <v>136</v>
      </c>
      <c r="T2039" s="464">
        <v>0</v>
      </c>
      <c r="U2039" s="464">
        <v>1</v>
      </c>
      <c r="V2039" s="464" t="s">
        <v>440</v>
      </c>
    </row>
    <row r="2040" spans="1:22" x14ac:dyDescent="0.2">
      <c r="A2040" s="406" t="s">
        <v>258</v>
      </c>
      <c r="B2040" s="406" t="s">
        <v>259</v>
      </c>
      <c r="C2040" s="406" t="s">
        <v>123</v>
      </c>
      <c r="D2040" s="406" t="s">
        <v>302</v>
      </c>
      <c r="E2040" s="406" t="s">
        <v>407</v>
      </c>
      <c r="F2040" s="406">
        <v>16</v>
      </c>
      <c r="G2040" s="406" t="s">
        <v>230</v>
      </c>
      <c r="H2040" s="406" t="s">
        <v>121</v>
      </c>
      <c r="I2040" s="406" t="s">
        <v>246</v>
      </c>
      <c r="J2040" s="406" t="s">
        <v>307</v>
      </c>
      <c r="K2040" s="406"/>
      <c r="L2040" s="406"/>
      <c r="M2040" s="406"/>
      <c r="N2040" s="406"/>
      <c r="O2040" s="406">
        <v>0</v>
      </c>
      <c r="P2040" s="406">
        <v>0</v>
      </c>
      <c r="Q2040" s="463">
        <v>16</v>
      </c>
      <c r="R2040" s="464" t="s">
        <v>121</v>
      </c>
      <c r="S2040" s="464" t="s">
        <v>137</v>
      </c>
      <c r="T2040" s="464">
        <v>0</v>
      </c>
      <c r="U2040" s="464">
        <v>0</v>
      </c>
      <c r="V2040" s="464" t="s">
        <v>440</v>
      </c>
    </row>
    <row r="2041" spans="1:22" x14ac:dyDescent="0.2">
      <c r="A2041" s="406" t="s">
        <v>258</v>
      </c>
      <c r="B2041" s="406" t="s">
        <v>259</v>
      </c>
      <c r="C2041" s="406" t="s">
        <v>123</v>
      </c>
      <c r="D2041" s="406" t="s">
        <v>303</v>
      </c>
      <c r="E2041" s="406" t="s">
        <v>407</v>
      </c>
      <c r="F2041" s="406">
        <v>16</v>
      </c>
      <c r="G2041" s="406" t="s">
        <v>230</v>
      </c>
      <c r="H2041" s="406" t="s">
        <v>121</v>
      </c>
      <c r="I2041" s="406" t="s">
        <v>246</v>
      </c>
      <c r="J2041" s="406" t="s">
        <v>314</v>
      </c>
      <c r="K2041" s="406"/>
      <c r="L2041" s="406"/>
      <c r="M2041" s="406"/>
      <c r="N2041" s="406"/>
      <c r="O2041" s="406">
        <v>0</v>
      </c>
      <c r="P2041" s="406">
        <v>1</v>
      </c>
      <c r="Q2041" s="463">
        <v>16</v>
      </c>
      <c r="R2041" s="464" t="s">
        <v>121</v>
      </c>
      <c r="S2041" s="464" t="s">
        <v>138</v>
      </c>
      <c r="T2041" s="464">
        <v>0</v>
      </c>
      <c r="U2041" s="464">
        <v>1</v>
      </c>
      <c r="V2041" s="464" t="s">
        <v>440</v>
      </c>
    </row>
    <row r="2042" spans="1:22" x14ac:dyDescent="0.2">
      <c r="A2042" s="406" t="s">
        <v>258</v>
      </c>
      <c r="B2042" s="406" t="s">
        <v>259</v>
      </c>
      <c r="C2042" s="406" t="s">
        <v>123</v>
      </c>
      <c r="D2042" s="406" t="s">
        <v>303</v>
      </c>
      <c r="E2042" s="406" t="s">
        <v>407</v>
      </c>
      <c r="F2042" s="406">
        <v>16</v>
      </c>
      <c r="G2042" s="406" t="s">
        <v>230</v>
      </c>
      <c r="H2042" s="406" t="s">
        <v>121</v>
      </c>
      <c r="I2042" s="406" t="s">
        <v>246</v>
      </c>
      <c r="J2042" s="406" t="s">
        <v>307</v>
      </c>
      <c r="K2042" s="406"/>
      <c r="L2042" s="406"/>
      <c r="M2042" s="406"/>
      <c r="N2042" s="406"/>
      <c r="O2042" s="406">
        <v>0</v>
      </c>
      <c r="P2042" s="406">
        <v>0</v>
      </c>
      <c r="Q2042" s="463">
        <v>16</v>
      </c>
      <c r="R2042" s="464" t="s">
        <v>121</v>
      </c>
      <c r="S2042" s="464" t="s">
        <v>139</v>
      </c>
      <c r="T2042" s="464">
        <v>0</v>
      </c>
      <c r="U2042" s="464">
        <v>0</v>
      </c>
      <c r="V2042" s="464" t="s">
        <v>440</v>
      </c>
    </row>
    <row r="2043" spans="1:22" x14ac:dyDescent="0.2">
      <c r="A2043" s="406" t="s">
        <v>258</v>
      </c>
      <c r="B2043" s="406" t="s">
        <v>259</v>
      </c>
      <c r="C2043" s="406" t="s">
        <v>123</v>
      </c>
      <c r="D2043" s="406" t="s">
        <v>304</v>
      </c>
      <c r="E2043" s="406" t="s">
        <v>407</v>
      </c>
      <c r="F2043" s="406">
        <v>16</v>
      </c>
      <c r="G2043" s="406" t="s">
        <v>230</v>
      </c>
      <c r="H2043" s="406" t="s">
        <v>121</v>
      </c>
      <c r="I2043" s="406" t="s">
        <v>246</v>
      </c>
      <c r="J2043" s="406" t="s">
        <v>314</v>
      </c>
      <c r="K2043" s="406"/>
      <c r="L2043" s="406"/>
      <c r="M2043" s="406"/>
      <c r="N2043" s="406"/>
      <c r="O2043" s="406">
        <v>0</v>
      </c>
      <c r="P2043" s="406">
        <v>1</v>
      </c>
      <c r="Q2043" s="463">
        <v>16</v>
      </c>
      <c r="R2043" s="464" t="s">
        <v>121</v>
      </c>
      <c r="S2043" s="464" t="s">
        <v>140</v>
      </c>
      <c r="T2043" s="464">
        <v>0</v>
      </c>
      <c r="U2043" s="464">
        <v>1</v>
      </c>
      <c r="V2043" s="464" t="s">
        <v>440</v>
      </c>
    </row>
    <row r="2044" spans="1:22" x14ac:dyDescent="0.2">
      <c r="A2044" s="406" t="s">
        <v>258</v>
      </c>
      <c r="B2044" s="406" t="s">
        <v>259</v>
      </c>
      <c r="C2044" s="406" t="s">
        <v>123</v>
      </c>
      <c r="D2044" s="406" t="s">
        <v>304</v>
      </c>
      <c r="E2044" s="406" t="s">
        <v>407</v>
      </c>
      <c r="F2044" s="406">
        <v>16</v>
      </c>
      <c r="G2044" s="406" t="s">
        <v>230</v>
      </c>
      <c r="H2044" s="406" t="s">
        <v>121</v>
      </c>
      <c r="I2044" s="406" t="s">
        <v>246</v>
      </c>
      <c r="J2044" s="406" t="s">
        <v>307</v>
      </c>
      <c r="K2044" s="406"/>
      <c r="L2044" s="406"/>
      <c r="M2044" s="406"/>
      <c r="N2044" s="406"/>
      <c r="O2044" s="406">
        <v>0</v>
      </c>
      <c r="P2044" s="406">
        <v>0</v>
      </c>
      <c r="Q2044" s="463">
        <v>16</v>
      </c>
      <c r="R2044" s="464" t="s">
        <v>121</v>
      </c>
      <c r="S2044" s="464" t="s">
        <v>141</v>
      </c>
      <c r="T2044" s="464">
        <v>0</v>
      </c>
      <c r="U2044" s="464">
        <v>0</v>
      </c>
      <c r="V2044" s="464" t="s">
        <v>440</v>
      </c>
    </row>
    <row r="2045" spans="1:22" x14ac:dyDescent="0.2">
      <c r="A2045" s="406" t="s">
        <v>258</v>
      </c>
      <c r="B2045" s="406" t="s">
        <v>259</v>
      </c>
      <c r="C2045" s="406" t="s">
        <v>123</v>
      </c>
      <c r="D2045" s="406" t="s">
        <v>73</v>
      </c>
      <c r="E2045" s="406" t="s">
        <v>407</v>
      </c>
      <c r="F2045" s="406">
        <v>17</v>
      </c>
      <c r="G2045" s="406" t="s">
        <v>230</v>
      </c>
      <c r="H2045" s="406" t="s">
        <v>472</v>
      </c>
      <c r="I2045" s="406" t="s">
        <v>246</v>
      </c>
      <c r="J2045" s="406" t="s">
        <v>314</v>
      </c>
      <c r="K2045" s="406"/>
      <c r="L2045" s="406"/>
      <c r="M2045" s="406"/>
      <c r="N2045" s="406"/>
      <c r="O2045" s="406">
        <v>0</v>
      </c>
      <c r="P2045" s="406">
        <v>0</v>
      </c>
      <c r="Q2045" s="463">
        <v>17</v>
      </c>
      <c r="R2045" s="464" t="s">
        <v>472</v>
      </c>
      <c r="S2045" s="464" t="s">
        <v>132</v>
      </c>
      <c r="T2045" s="464">
        <v>0</v>
      </c>
      <c r="U2045" s="464">
        <v>0</v>
      </c>
      <c r="V2045" s="464" t="s">
        <v>473</v>
      </c>
    </row>
    <row r="2046" spans="1:22" x14ac:dyDescent="0.2">
      <c r="A2046" s="406" t="s">
        <v>258</v>
      </c>
      <c r="B2046" s="406" t="s">
        <v>259</v>
      </c>
      <c r="C2046" s="406" t="s">
        <v>123</v>
      </c>
      <c r="D2046" s="406" t="s">
        <v>73</v>
      </c>
      <c r="E2046" s="406" t="s">
        <v>407</v>
      </c>
      <c r="F2046" s="406">
        <v>17</v>
      </c>
      <c r="G2046" s="406" t="s">
        <v>230</v>
      </c>
      <c r="H2046" s="406" t="s">
        <v>472</v>
      </c>
      <c r="I2046" s="406" t="s">
        <v>246</v>
      </c>
      <c r="J2046" s="406" t="s">
        <v>307</v>
      </c>
      <c r="K2046" s="406"/>
      <c r="L2046" s="406"/>
      <c r="M2046" s="406"/>
      <c r="N2046" s="406"/>
      <c r="O2046" s="406">
        <v>0</v>
      </c>
      <c r="P2046" s="406">
        <v>0</v>
      </c>
      <c r="Q2046" s="463">
        <v>17</v>
      </c>
      <c r="R2046" s="464" t="s">
        <v>472</v>
      </c>
      <c r="S2046" s="464" t="s">
        <v>133</v>
      </c>
      <c r="T2046" s="464">
        <v>0</v>
      </c>
      <c r="U2046" s="464">
        <v>0</v>
      </c>
      <c r="V2046" s="464" t="s">
        <v>473</v>
      </c>
    </row>
    <row r="2047" spans="1:22" x14ac:dyDescent="0.2">
      <c r="A2047" s="406" t="s">
        <v>258</v>
      </c>
      <c r="B2047" s="406" t="s">
        <v>259</v>
      </c>
      <c r="C2047" s="406" t="s">
        <v>123</v>
      </c>
      <c r="D2047" s="406" t="s">
        <v>301</v>
      </c>
      <c r="E2047" s="406" t="s">
        <v>407</v>
      </c>
      <c r="F2047" s="406">
        <v>17</v>
      </c>
      <c r="G2047" s="406" t="s">
        <v>230</v>
      </c>
      <c r="H2047" s="406" t="s">
        <v>472</v>
      </c>
      <c r="I2047" s="406" t="s">
        <v>246</v>
      </c>
      <c r="J2047" s="406" t="s">
        <v>314</v>
      </c>
      <c r="K2047" s="406"/>
      <c r="L2047" s="406"/>
      <c r="M2047" s="406"/>
      <c r="N2047" s="406"/>
      <c r="O2047" s="406">
        <v>0</v>
      </c>
      <c r="P2047" s="406">
        <v>0</v>
      </c>
      <c r="Q2047" s="463">
        <v>17</v>
      </c>
      <c r="R2047" s="464" t="s">
        <v>472</v>
      </c>
      <c r="S2047" s="464" t="s">
        <v>134</v>
      </c>
      <c r="T2047" s="464">
        <v>0</v>
      </c>
      <c r="U2047" s="464">
        <v>0</v>
      </c>
      <c r="V2047" s="464" t="s">
        <v>473</v>
      </c>
    </row>
    <row r="2048" spans="1:22" x14ac:dyDescent="0.2">
      <c r="A2048" s="406" t="s">
        <v>258</v>
      </c>
      <c r="B2048" s="406" t="s">
        <v>259</v>
      </c>
      <c r="C2048" s="406" t="s">
        <v>123</v>
      </c>
      <c r="D2048" s="406" t="s">
        <v>301</v>
      </c>
      <c r="E2048" s="406" t="s">
        <v>407</v>
      </c>
      <c r="F2048" s="406">
        <v>17</v>
      </c>
      <c r="G2048" s="406" t="s">
        <v>230</v>
      </c>
      <c r="H2048" s="406" t="s">
        <v>472</v>
      </c>
      <c r="I2048" s="406" t="s">
        <v>246</v>
      </c>
      <c r="J2048" s="406" t="s">
        <v>307</v>
      </c>
      <c r="K2048" s="406"/>
      <c r="L2048" s="406"/>
      <c r="M2048" s="406"/>
      <c r="N2048" s="406"/>
      <c r="O2048" s="406">
        <v>0</v>
      </c>
      <c r="P2048" s="406">
        <v>0</v>
      </c>
      <c r="Q2048" s="463">
        <v>17</v>
      </c>
      <c r="R2048" s="464" t="s">
        <v>472</v>
      </c>
      <c r="S2048" s="464" t="s">
        <v>135</v>
      </c>
      <c r="T2048" s="464">
        <v>0</v>
      </c>
      <c r="U2048" s="464">
        <v>0</v>
      </c>
      <c r="V2048" s="464" t="s">
        <v>473</v>
      </c>
    </row>
    <row r="2049" spans="1:22" x14ac:dyDescent="0.2">
      <c r="A2049" s="406" t="s">
        <v>258</v>
      </c>
      <c r="B2049" s="406" t="s">
        <v>259</v>
      </c>
      <c r="C2049" s="406" t="s">
        <v>123</v>
      </c>
      <c r="D2049" s="406" t="s">
        <v>302</v>
      </c>
      <c r="E2049" s="406" t="s">
        <v>407</v>
      </c>
      <c r="F2049" s="406">
        <v>17</v>
      </c>
      <c r="G2049" s="406" t="s">
        <v>230</v>
      </c>
      <c r="H2049" s="406" t="s">
        <v>472</v>
      </c>
      <c r="I2049" s="406" t="s">
        <v>246</v>
      </c>
      <c r="J2049" s="406" t="s">
        <v>314</v>
      </c>
      <c r="K2049" s="406"/>
      <c r="L2049" s="406"/>
      <c r="M2049" s="406"/>
      <c r="N2049" s="406"/>
      <c r="O2049" s="406">
        <v>0</v>
      </c>
      <c r="P2049" s="406">
        <v>0</v>
      </c>
      <c r="Q2049" s="463">
        <v>17</v>
      </c>
      <c r="R2049" s="464" t="s">
        <v>472</v>
      </c>
      <c r="S2049" s="464" t="s">
        <v>136</v>
      </c>
      <c r="T2049" s="464">
        <v>0</v>
      </c>
      <c r="U2049" s="464">
        <v>0</v>
      </c>
      <c r="V2049" s="464" t="s">
        <v>473</v>
      </c>
    </row>
    <row r="2050" spans="1:22" x14ac:dyDescent="0.2">
      <c r="A2050" s="406" t="s">
        <v>258</v>
      </c>
      <c r="B2050" s="406" t="s">
        <v>259</v>
      </c>
      <c r="C2050" s="406" t="s">
        <v>123</v>
      </c>
      <c r="D2050" s="406" t="s">
        <v>302</v>
      </c>
      <c r="E2050" s="406" t="s">
        <v>407</v>
      </c>
      <c r="F2050" s="406">
        <v>17</v>
      </c>
      <c r="G2050" s="406" t="s">
        <v>230</v>
      </c>
      <c r="H2050" s="406" t="s">
        <v>472</v>
      </c>
      <c r="I2050" s="406" t="s">
        <v>246</v>
      </c>
      <c r="J2050" s="406" t="s">
        <v>307</v>
      </c>
      <c r="K2050" s="406"/>
      <c r="L2050" s="406"/>
      <c r="M2050" s="406"/>
      <c r="N2050" s="406"/>
      <c r="O2050" s="406">
        <v>0</v>
      </c>
      <c r="P2050" s="406">
        <v>0</v>
      </c>
      <c r="Q2050" s="463">
        <v>17</v>
      </c>
      <c r="R2050" s="464" t="s">
        <v>472</v>
      </c>
      <c r="S2050" s="464" t="s">
        <v>137</v>
      </c>
      <c r="T2050" s="464">
        <v>0</v>
      </c>
      <c r="U2050" s="464">
        <v>0</v>
      </c>
      <c r="V2050" s="464" t="s">
        <v>473</v>
      </c>
    </row>
    <row r="2051" spans="1:22" x14ac:dyDescent="0.2">
      <c r="A2051" s="406" t="s">
        <v>258</v>
      </c>
      <c r="B2051" s="406" t="s">
        <v>259</v>
      </c>
      <c r="C2051" s="406" t="s">
        <v>123</v>
      </c>
      <c r="D2051" s="406" t="s">
        <v>303</v>
      </c>
      <c r="E2051" s="406" t="s">
        <v>407</v>
      </c>
      <c r="F2051" s="406">
        <v>17</v>
      </c>
      <c r="G2051" s="406" t="s">
        <v>230</v>
      </c>
      <c r="H2051" s="406" t="s">
        <v>472</v>
      </c>
      <c r="I2051" s="406" t="s">
        <v>246</v>
      </c>
      <c r="J2051" s="406" t="s">
        <v>314</v>
      </c>
      <c r="K2051" s="406"/>
      <c r="L2051" s="406"/>
      <c r="M2051" s="406"/>
      <c r="N2051" s="406"/>
      <c r="O2051" s="406">
        <v>0</v>
      </c>
      <c r="P2051" s="406">
        <v>0</v>
      </c>
      <c r="Q2051" s="463">
        <v>17</v>
      </c>
      <c r="R2051" s="464" t="s">
        <v>472</v>
      </c>
      <c r="S2051" s="464" t="s">
        <v>138</v>
      </c>
      <c r="T2051" s="464">
        <v>0</v>
      </c>
      <c r="U2051" s="464">
        <v>0</v>
      </c>
      <c r="V2051" s="464" t="s">
        <v>473</v>
      </c>
    </row>
    <row r="2052" spans="1:22" x14ac:dyDescent="0.2">
      <c r="A2052" s="406" t="s">
        <v>258</v>
      </c>
      <c r="B2052" s="406" t="s">
        <v>259</v>
      </c>
      <c r="C2052" s="406" t="s">
        <v>123</v>
      </c>
      <c r="D2052" s="406" t="s">
        <v>303</v>
      </c>
      <c r="E2052" s="406" t="s">
        <v>407</v>
      </c>
      <c r="F2052" s="406">
        <v>17</v>
      </c>
      <c r="G2052" s="406" t="s">
        <v>230</v>
      </c>
      <c r="H2052" s="406" t="s">
        <v>472</v>
      </c>
      <c r="I2052" s="406" t="s">
        <v>246</v>
      </c>
      <c r="J2052" s="406" t="s">
        <v>307</v>
      </c>
      <c r="K2052" s="406"/>
      <c r="L2052" s="406"/>
      <c r="M2052" s="406"/>
      <c r="N2052" s="406"/>
      <c r="O2052" s="406">
        <v>0</v>
      </c>
      <c r="P2052" s="406">
        <v>0</v>
      </c>
      <c r="Q2052" s="463">
        <v>17</v>
      </c>
      <c r="R2052" s="464" t="s">
        <v>472</v>
      </c>
      <c r="S2052" s="464" t="s">
        <v>139</v>
      </c>
      <c r="T2052" s="464">
        <v>0</v>
      </c>
      <c r="U2052" s="464">
        <v>0</v>
      </c>
      <c r="V2052" s="464" t="s">
        <v>473</v>
      </c>
    </row>
    <row r="2053" spans="1:22" x14ac:dyDescent="0.2">
      <c r="A2053" s="406" t="s">
        <v>258</v>
      </c>
      <c r="B2053" s="406" t="s">
        <v>259</v>
      </c>
      <c r="C2053" s="406" t="s">
        <v>123</v>
      </c>
      <c r="D2053" s="406" t="s">
        <v>304</v>
      </c>
      <c r="E2053" s="406" t="s">
        <v>407</v>
      </c>
      <c r="F2053" s="406">
        <v>17</v>
      </c>
      <c r="G2053" s="406" t="s">
        <v>230</v>
      </c>
      <c r="H2053" s="406" t="s">
        <v>472</v>
      </c>
      <c r="I2053" s="406" t="s">
        <v>246</v>
      </c>
      <c r="J2053" s="406" t="s">
        <v>314</v>
      </c>
      <c r="K2053" s="406"/>
      <c r="L2053" s="406"/>
      <c r="M2053" s="406"/>
      <c r="N2053" s="406"/>
      <c r="O2053" s="406">
        <v>0</v>
      </c>
      <c r="P2053" s="406">
        <v>0</v>
      </c>
      <c r="Q2053" s="463">
        <v>17</v>
      </c>
      <c r="R2053" s="464" t="s">
        <v>472</v>
      </c>
      <c r="S2053" s="464" t="s">
        <v>140</v>
      </c>
      <c r="T2053" s="464">
        <v>0</v>
      </c>
      <c r="U2053" s="464">
        <v>0</v>
      </c>
      <c r="V2053" s="464" t="s">
        <v>473</v>
      </c>
    </row>
    <row r="2054" spans="1:22" x14ac:dyDescent="0.2">
      <c r="A2054" s="406" t="s">
        <v>258</v>
      </c>
      <c r="B2054" s="406" t="s">
        <v>259</v>
      </c>
      <c r="C2054" s="406" t="s">
        <v>123</v>
      </c>
      <c r="D2054" s="406" t="s">
        <v>304</v>
      </c>
      <c r="E2054" s="406" t="s">
        <v>407</v>
      </c>
      <c r="F2054" s="406">
        <v>17</v>
      </c>
      <c r="G2054" s="406" t="s">
        <v>230</v>
      </c>
      <c r="H2054" s="406" t="s">
        <v>472</v>
      </c>
      <c r="I2054" s="406" t="s">
        <v>246</v>
      </c>
      <c r="J2054" s="406" t="s">
        <v>307</v>
      </c>
      <c r="K2054" s="406"/>
      <c r="L2054" s="406"/>
      <c r="M2054" s="406"/>
      <c r="N2054" s="406"/>
      <c r="O2054" s="406">
        <v>0</v>
      </c>
      <c r="P2054" s="406">
        <v>0</v>
      </c>
      <c r="Q2054" s="463">
        <v>17</v>
      </c>
      <c r="R2054" s="464" t="s">
        <v>472</v>
      </c>
      <c r="S2054" s="464" t="s">
        <v>141</v>
      </c>
      <c r="T2054" s="464">
        <v>0</v>
      </c>
      <c r="U2054" s="464">
        <v>0</v>
      </c>
      <c r="V2054" s="464" t="s">
        <v>473</v>
      </c>
    </row>
    <row r="2055" spans="1:22" x14ac:dyDescent="0.2">
      <c r="A2055" s="406" t="s">
        <v>258</v>
      </c>
      <c r="B2055" s="406" t="s">
        <v>259</v>
      </c>
      <c r="C2055" s="406" t="s">
        <v>123</v>
      </c>
      <c r="D2055" s="406" t="s">
        <v>73</v>
      </c>
      <c r="E2055" s="406" t="s">
        <v>407</v>
      </c>
      <c r="F2055" s="406">
        <v>18</v>
      </c>
      <c r="G2055" s="406" t="s">
        <v>230</v>
      </c>
      <c r="H2055" s="406" t="s">
        <v>172</v>
      </c>
      <c r="I2055" s="406" t="s">
        <v>246</v>
      </c>
      <c r="J2055" s="406" t="s">
        <v>307</v>
      </c>
      <c r="K2055" s="406"/>
      <c r="L2055" s="406"/>
      <c r="M2055" s="406"/>
      <c r="N2055" s="406"/>
      <c r="O2055" s="406">
        <v>0</v>
      </c>
      <c r="P2055" s="406">
        <v>0</v>
      </c>
      <c r="Q2055" s="463">
        <v>18</v>
      </c>
      <c r="R2055" s="464" t="s">
        <v>172</v>
      </c>
      <c r="S2055" s="464" t="s">
        <v>133</v>
      </c>
      <c r="T2055" s="464">
        <v>0</v>
      </c>
      <c r="U2055" s="464">
        <v>0</v>
      </c>
      <c r="V2055" s="464" t="s">
        <v>173</v>
      </c>
    </row>
    <row r="2056" spans="1:22" x14ac:dyDescent="0.2">
      <c r="A2056" s="406" t="s">
        <v>258</v>
      </c>
      <c r="B2056" s="406" t="s">
        <v>259</v>
      </c>
      <c r="C2056" s="406" t="s">
        <v>123</v>
      </c>
      <c r="D2056" s="406" t="s">
        <v>301</v>
      </c>
      <c r="E2056" s="406" t="s">
        <v>407</v>
      </c>
      <c r="F2056" s="406">
        <v>18</v>
      </c>
      <c r="G2056" s="406" t="s">
        <v>230</v>
      </c>
      <c r="H2056" s="406" t="s">
        <v>172</v>
      </c>
      <c r="I2056" s="406" t="s">
        <v>246</v>
      </c>
      <c r="J2056" s="406" t="s">
        <v>307</v>
      </c>
      <c r="K2056" s="406"/>
      <c r="L2056" s="406"/>
      <c r="M2056" s="406"/>
      <c r="N2056" s="406"/>
      <c r="O2056" s="406">
        <v>0</v>
      </c>
      <c r="P2056" s="406">
        <v>0</v>
      </c>
      <c r="Q2056" s="463">
        <v>18</v>
      </c>
      <c r="R2056" s="464" t="s">
        <v>172</v>
      </c>
      <c r="S2056" s="464" t="s">
        <v>135</v>
      </c>
      <c r="T2056" s="464">
        <v>0</v>
      </c>
      <c r="U2056" s="464">
        <v>0</v>
      </c>
      <c r="V2056" s="464" t="s">
        <v>173</v>
      </c>
    </row>
    <row r="2057" spans="1:22" x14ac:dyDescent="0.2">
      <c r="A2057" s="406" t="s">
        <v>258</v>
      </c>
      <c r="B2057" s="406" t="s">
        <v>259</v>
      </c>
      <c r="C2057" s="406" t="s">
        <v>123</v>
      </c>
      <c r="D2057" s="406" t="s">
        <v>302</v>
      </c>
      <c r="E2057" s="406" t="s">
        <v>407</v>
      </c>
      <c r="F2057" s="406">
        <v>18</v>
      </c>
      <c r="G2057" s="406" t="s">
        <v>230</v>
      </c>
      <c r="H2057" s="406" t="s">
        <v>172</v>
      </c>
      <c r="I2057" s="406" t="s">
        <v>246</v>
      </c>
      <c r="J2057" s="406" t="s">
        <v>307</v>
      </c>
      <c r="K2057" s="406"/>
      <c r="L2057" s="406"/>
      <c r="M2057" s="406"/>
      <c r="N2057" s="406"/>
      <c r="O2057" s="406">
        <v>0</v>
      </c>
      <c r="P2057" s="406">
        <v>0</v>
      </c>
      <c r="Q2057" s="463">
        <v>18</v>
      </c>
      <c r="R2057" s="464" t="s">
        <v>172</v>
      </c>
      <c r="S2057" s="464" t="s">
        <v>137</v>
      </c>
      <c r="T2057" s="464">
        <v>0</v>
      </c>
      <c r="U2057" s="464">
        <v>0</v>
      </c>
      <c r="V2057" s="464" t="s">
        <v>173</v>
      </c>
    </row>
    <row r="2058" spans="1:22" x14ac:dyDescent="0.2">
      <c r="A2058" s="406" t="s">
        <v>258</v>
      </c>
      <c r="B2058" s="406" t="s">
        <v>259</v>
      </c>
      <c r="C2058" s="406" t="s">
        <v>123</v>
      </c>
      <c r="D2058" s="406" t="s">
        <v>303</v>
      </c>
      <c r="E2058" s="406" t="s">
        <v>407</v>
      </c>
      <c r="F2058" s="406">
        <v>18</v>
      </c>
      <c r="G2058" s="406" t="s">
        <v>230</v>
      </c>
      <c r="H2058" s="406" t="s">
        <v>172</v>
      </c>
      <c r="I2058" s="406" t="s">
        <v>246</v>
      </c>
      <c r="J2058" s="406" t="s">
        <v>307</v>
      </c>
      <c r="K2058" s="406"/>
      <c r="L2058" s="406"/>
      <c r="M2058" s="406"/>
      <c r="N2058" s="406"/>
      <c r="O2058" s="406">
        <v>0</v>
      </c>
      <c r="P2058" s="406">
        <v>0</v>
      </c>
      <c r="Q2058" s="463">
        <v>18</v>
      </c>
      <c r="R2058" s="464" t="s">
        <v>172</v>
      </c>
      <c r="S2058" s="464" t="s">
        <v>139</v>
      </c>
      <c r="T2058" s="464">
        <v>0</v>
      </c>
      <c r="U2058" s="464">
        <v>0</v>
      </c>
      <c r="V2058" s="464" t="s">
        <v>173</v>
      </c>
    </row>
    <row r="2059" spans="1:22" x14ac:dyDescent="0.2">
      <c r="A2059" s="406" t="s">
        <v>258</v>
      </c>
      <c r="B2059" s="406" t="s">
        <v>259</v>
      </c>
      <c r="C2059" s="406" t="s">
        <v>123</v>
      </c>
      <c r="D2059" s="406" t="s">
        <v>304</v>
      </c>
      <c r="E2059" s="406" t="s">
        <v>407</v>
      </c>
      <c r="F2059" s="406">
        <v>18</v>
      </c>
      <c r="G2059" s="406" t="s">
        <v>230</v>
      </c>
      <c r="H2059" s="406" t="s">
        <v>172</v>
      </c>
      <c r="I2059" s="406" t="s">
        <v>246</v>
      </c>
      <c r="J2059" s="406" t="s">
        <v>307</v>
      </c>
      <c r="K2059" s="406"/>
      <c r="L2059" s="406"/>
      <c r="M2059" s="406"/>
      <c r="N2059" s="406"/>
      <c r="O2059" s="406">
        <v>0</v>
      </c>
      <c r="P2059" s="406">
        <v>0</v>
      </c>
      <c r="Q2059" s="463">
        <v>18</v>
      </c>
      <c r="R2059" s="464" t="s">
        <v>172</v>
      </c>
      <c r="S2059" s="464" t="s">
        <v>141</v>
      </c>
      <c r="T2059" s="464">
        <v>0</v>
      </c>
      <c r="U2059" s="464">
        <v>0</v>
      </c>
      <c r="V2059" s="464" t="s">
        <v>173</v>
      </c>
    </row>
    <row r="2060" spans="1:22" x14ac:dyDescent="0.2">
      <c r="A2060" s="406" t="s">
        <v>258</v>
      </c>
      <c r="B2060" s="406" t="s">
        <v>259</v>
      </c>
      <c r="C2060" s="406" t="s">
        <v>123</v>
      </c>
      <c r="D2060" s="406" t="s">
        <v>73</v>
      </c>
      <c r="E2060" s="406" t="s">
        <v>407</v>
      </c>
      <c r="F2060" s="406">
        <v>19</v>
      </c>
      <c r="G2060" s="406" t="s">
        <v>230</v>
      </c>
      <c r="H2060" s="406" t="s">
        <v>9</v>
      </c>
      <c r="I2060" s="406" t="s">
        <v>247</v>
      </c>
      <c r="J2060" s="406" t="s">
        <v>307</v>
      </c>
      <c r="K2060" s="406"/>
      <c r="L2060" s="406"/>
      <c r="M2060" s="406"/>
      <c r="N2060" s="406"/>
      <c r="O2060" s="406">
        <v>0</v>
      </c>
      <c r="P2060" s="406">
        <v>0</v>
      </c>
      <c r="Q2060" s="463">
        <v>19</v>
      </c>
      <c r="R2060" s="464" t="s">
        <v>9</v>
      </c>
      <c r="S2060" s="464" t="s">
        <v>133</v>
      </c>
      <c r="T2060" s="464">
        <v>0</v>
      </c>
      <c r="U2060" s="464">
        <v>0</v>
      </c>
      <c r="V2060" s="464"/>
    </row>
    <row r="2061" spans="1:22" x14ac:dyDescent="0.2">
      <c r="A2061" s="406" t="s">
        <v>258</v>
      </c>
      <c r="B2061" s="406" t="s">
        <v>259</v>
      </c>
      <c r="C2061" s="406" t="s">
        <v>123</v>
      </c>
      <c r="D2061" s="406" t="s">
        <v>301</v>
      </c>
      <c r="E2061" s="406" t="s">
        <v>407</v>
      </c>
      <c r="F2061" s="406">
        <v>19</v>
      </c>
      <c r="G2061" s="406" t="s">
        <v>230</v>
      </c>
      <c r="H2061" s="406" t="s">
        <v>9</v>
      </c>
      <c r="I2061" s="406" t="s">
        <v>247</v>
      </c>
      <c r="J2061" s="406" t="s">
        <v>307</v>
      </c>
      <c r="K2061" s="406"/>
      <c r="L2061" s="406"/>
      <c r="M2061" s="406"/>
      <c r="N2061" s="406"/>
      <c r="O2061" s="406">
        <v>0</v>
      </c>
      <c r="P2061" s="406">
        <v>0</v>
      </c>
      <c r="Q2061" s="463">
        <v>19</v>
      </c>
      <c r="R2061" s="464" t="s">
        <v>9</v>
      </c>
      <c r="S2061" s="464" t="s">
        <v>135</v>
      </c>
      <c r="T2061" s="464">
        <v>0</v>
      </c>
      <c r="U2061" s="464">
        <v>0</v>
      </c>
      <c r="V2061" s="464"/>
    </row>
    <row r="2062" spans="1:22" x14ac:dyDescent="0.2">
      <c r="A2062" s="406" t="s">
        <v>258</v>
      </c>
      <c r="B2062" s="406" t="s">
        <v>259</v>
      </c>
      <c r="C2062" s="406" t="s">
        <v>123</v>
      </c>
      <c r="D2062" s="406" t="s">
        <v>302</v>
      </c>
      <c r="E2062" s="406" t="s">
        <v>407</v>
      </c>
      <c r="F2062" s="406">
        <v>19</v>
      </c>
      <c r="G2062" s="406" t="s">
        <v>230</v>
      </c>
      <c r="H2062" s="406" t="s">
        <v>9</v>
      </c>
      <c r="I2062" s="406" t="s">
        <v>247</v>
      </c>
      <c r="J2062" s="406" t="s">
        <v>307</v>
      </c>
      <c r="K2062" s="406"/>
      <c r="L2062" s="406"/>
      <c r="M2062" s="406"/>
      <c r="N2062" s="406"/>
      <c r="O2062" s="406">
        <v>0</v>
      </c>
      <c r="P2062" s="406">
        <v>0</v>
      </c>
      <c r="Q2062" s="463">
        <v>19</v>
      </c>
      <c r="R2062" s="464" t="s">
        <v>9</v>
      </c>
      <c r="S2062" s="464" t="s">
        <v>137</v>
      </c>
      <c r="T2062" s="464">
        <v>0</v>
      </c>
      <c r="U2062" s="464">
        <v>0</v>
      </c>
      <c r="V2062" s="464"/>
    </row>
    <row r="2063" spans="1:22" x14ac:dyDescent="0.2">
      <c r="A2063" s="406" t="s">
        <v>258</v>
      </c>
      <c r="B2063" s="406" t="s">
        <v>259</v>
      </c>
      <c r="C2063" s="406" t="s">
        <v>123</v>
      </c>
      <c r="D2063" s="406" t="s">
        <v>303</v>
      </c>
      <c r="E2063" s="406" t="s">
        <v>407</v>
      </c>
      <c r="F2063" s="406">
        <v>19</v>
      </c>
      <c r="G2063" s="406" t="s">
        <v>230</v>
      </c>
      <c r="H2063" s="406" t="s">
        <v>9</v>
      </c>
      <c r="I2063" s="406" t="s">
        <v>247</v>
      </c>
      <c r="J2063" s="406" t="s">
        <v>307</v>
      </c>
      <c r="K2063" s="406"/>
      <c r="L2063" s="406"/>
      <c r="M2063" s="406"/>
      <c r="N2063" s="406"/>
      <c r="O2063" s="406">
        <v>0</v>
      </c>
      <c r="P2063" s="406">
        <v>0</v>
      </c>
      <c r="Q2063" s="463">
        <v>19</v>
      </c>
      <c r="R2063" s="464" t="s">
        <v>9</v>
      </c>
      <c r="S2063" s="464" t="s">
        <v>139</v>
      </c>
      <c r="T2063" s="464">
        <v>0</v>
      </c>
      <c r="U2063" s="464">
        <v>0</v>
      </c>
      <c r="V2063" s="464"/>
    </row>
    <row r="2064" spans="1:22" x14ac:dyDescent="0.2">
      <c r="A2064" s="406" t="s">
        <v>258</v>
      </c>
      <c r="B2064" s="406" t="s">
        <v>259</v>
      </c>
      <c r="C2064" s="406" t="s">
        <v>123</v>
      </c>
      <c r="D2064" s="406" t="s">
        <v>304</v>
      </c>
      <c r="E2064" s="406" t="s">
        <v>407</v>
      </c>
      <c r="F2064" s="406">
        <v>19</v>
      </c>
      <c r="G2064" s="406" t="s">
        <v>230</v>
      </c>
      <c r="H2064" s="406" t="s">
        <v>9</v>
      </c>
      <c r="I2064" s="406" t="s">
        <v>247</v>
      </c>
      <c r="J2064" s="406" t="s">
        <v>307</v>
      </c>
      <c r="K2064" s="406"/>
      <c r="L2064" s="406"/>
      <c r="M2064" s="406"/>
      <c r="N2064" s="406"/>
      <c r="O2064" s="406">
        <v>0</v>
      </c>
      <c r="P2064" s="406">
        <v>0</v>
      </c>
      <c r="Q2064" s="463">
        <v>19</v>
      </c>
      <c r="R2064" s="464" t="s">
        <v>9</v>
      </c>
      <c r="S2064" s="464" t="s">
        <v>141</v>
      </c>
      <c r="T2064" s="464">
        <v>0</v>
      </c>
      <c r="U2064" s="464">
        <v>0</v>
      </c>
      <c r="V2064" s="464"/>
    </row>
    <row r="2065" spans="1:22" x14ac:dyDescent="0.2">
      <c r="A2065" s="406" t="s">
        <v>258</v>
      </c>
      <c r="B2065" s="406" t="s">
        <v>259</v>
      </c>
      <c r="C2065" s="406" t="s">
        <v>123</v>
      </c>
      <c r="D2065" s="406" t="s">
        <v>73</v>
      </c>
      <c r="E2065" s="406" t="s">
        <v>407</v>
      </c>
      <c r="F2065" s="406">
        <v>1</v>
      </c>
      <c r="G2065" s="406" t="s">
        <v>230</v>
      </c>
      <c r="H2065" s="406" t="s">
        <v>143</v>
      </c>
      <c r="I2065" s="406" t="s">
        <v>246</v>
      </c>
      <c r="J2065" s="406" t="s">
        <v>314</v>
      </c>
      <c r="K2065" s="406"/>
      <c r="L2065" s="406"/>
      <c r="M2065" s="406"/>
      <c r="N2065" s="406"/>
      <c r="O2065" s="406">
        <v>0</v>
      </c>
      <c r="P2065" s="406">
        <v>0.25</v>
      </c>
      <c r="Q2065" s="463">
        <v>1</v>
      </c>
      <c r="R2065" s="464" t="s">
        <v>143</v>
      </c>
      <c r="S2065" s="464" t="s">
        <v>132</v>
      </c>
      <c r="T2065" s="464">
        <v>0</v>
      </c>
      <c r="U2065" s="464">
        <v>0.25</v>
      </c>
      <c r="V2065" s="464" t="s">
        <v>144</v>
      </c>
    </row>
    <row r="2066" spans="1:22" x14ac:dyDescent="0.2">
      <c r="A2066" s="406" t="s">
        <v>258</v>
      </c>
      <c r="B2066" s="406" t="s">
        <v>259</v>
      </c>
      <c r="C2066" s="406" t="s">
        <v>123</v>
      </c>
      <c r="D2066" s="406" t="s">
        <v>73</v>
      </c>
      <c r="E2066" s="406" t="s">
        <v>407</v>
      </c>
      <c r="F2066" s="406">
        <v>1</v>
      </c>
      <c r="G2066" s="406" t="s">
        <v>230</v>
      </c>
      <c r="H2066" s="406" t="s">
        <v>143</v>
      </c>
      <c r="I2066" s="406" t="s">
        <v>246</v>
      </c>
      <c r="J2066" s="406" t="s">
        <v>307</v>
      </c>
      <c r="K2066" s="406"/>
      <c r="L2066" s="406"/>
      <c r="M2066" s="406"/>
      <c r="N2066" s="406"/>
      <c r="O2066" s="406">
        <v>0</v>
      </c>
      <c r="P2066" s="406">
        <v>0</v>
      </c>
      <c r="Q2066" s="463">
        <v>1</v>
      </c>
      <c r="R2066" s="464" t="s">
        <v>143</v>
      </c>
      <c r="S2066" s="464" t="s">
        <v>133</v>
      </c>
      <c r="T2066" s="464">
        <v>0</v>
      </c>
      <c r="U2066" s="464">
        <v>0</v>
      </c>
      <c r="V2066" s="464" t="s">
        <v>144</v>
      </c>
    </row>
    <row r="2067" spans="1:22" x14ac:dyDescent="0.2">
      <c r="A2067" s="406" t="s">
        <v>258</v>
      </c>
      <c r="B2067" s="406" t="s">
        <v>259</v>
      </c>
      <c r="C2067" s="406" t="s">
        <v>123</v>
      </c>
      <c r="D2067" s="406" t="s">
        <v>301</v>
      </c>
      <c r="E2067" s="406" t="s">
        <v>407</v>
      </c>
      <c r="F2067" s="406">
        <v>1</v>
      </c>
      <c r="G2067" s="406" t="s">
        <v>230</v>
      </c>
      <c r="H2067" s="406" t="s">
        <v>143</v>
      </c>
      <c r="I2067" s="406" t="s">
        <v>246</v>
      </c>
      <c r="J2067" s="406" t="s">
        <v>314</v>
      </c>
      <c r="K2067" s="406"/>
      <c r="L2067" s="406"/>
      <c r="M2067" s="406"/>
      <c r="N2067" s="406"/>
      <c r="O2067" s="406">
        <v>0</v>
      </c>
      <c r="P2067" s="406">
        <v>0.1</v>
      </c>
      <c r="Q2067" s="463">
        <v>1</v>
      </c>
      <c r="R2067" s="464" t="s">
        <v>143</v>
      </c>
      <c r="S2067" s="464" t="s">
        <v>134</v>
      </c>
      <c r="T2067" s="464">
        <v>0</v>
      </c>
      <c r="U2067" s="464">
        <v>0.1</v>
      </c>
      <c r="V2067" s="464" t="s">
        <v>144</v>
      </c>
    </row>
    <row r="2068" spans="1:22" x14ac:dyDescent="0.2">
      <c r="A2068" s="406" t="s">
        <v>258</v>
      </c>
      <c r="B2068" s="406" t="s">
        <v>259</v>
      </c>
      <c r="C2068" s="406" t="s">
        <v>123</v>
      </c>
      <c r="D2068" s="406" t="s">
        <v>301</v>
      </c>
      <c r="E2068" s="406" t="s">
        <v>407</v>
      </c>
      <c r="F2068" s="406">
        <v>1</v>
      </c>
      <c r="G2068" s="406" t="s">
        <v>230</v>
      </c>
      <c r="H2068" s="406" t="s">
        <v>143</v>
      </c>
      <c r="I2068" s="406" t="s">
        <v>246</v>
      </c>
      <c r="J2068" s="406" t="s">
        <v>307</v>
      </c>
      <c r="K2068" s="406"/>
      <c r="L2068" s="406"/>
      <c r="M2068" s="406"/>
      <c r="N2068" s="406"/>
      <c r="O2068" s="406">
        <v>0</v>
      </c>
      <c r="P2068" s="406">
        <v>0</v>
      </c>
      <c r="Q2068" s="463">
        <v>1</v>
      </c>
      <c r="R2068" s="464" t="s">
        <v>143</v>
      </c>
      <c r="S2068" s="464" t="s">
        <v>135</v>
      </c>
      <c r="T2068" s="464">
        <v>0</v>
      </c>
      <c r="U2068" s="464">
        <v>0</v>
      </c>
      <c r="V2068" s="464" t="s">
        <v>144</v>
      </c>
    </row>
    <row r="2069" spans="1:22" x14ac:dyDescent="0.2">
      <c r="A2069" s="406" t="s">
        <v>258</v>
      </c>
      <c r="B2069" s="406" t="s">
        <v>259</v>
      </c>
      <c r="C2069" s="406" t="s">
        <v>123</v>
      </c>
      <c r="D2069" s="406" t="s">
        <v>302</v>
      </c>
      <c r="E2069" s="406" t="s">
        <v>407</v>
      </c>
      <c r="F2069" s="406">
        <v>1</v>
      </c>
      <c r="G2069" s="406" t="s">
        <v>230</v>
      </c>
      <c r="H2069" s="406" t="s">
        <v>143</v>
      </c>
      <c r="I2069" s="406" t="s">
        <v>246</v>
      </c>
      <c r="J2069" s="406" t="s">
        <v>314</v>
      </c>
      <c r="K2069" s="406"/>
      <c r="L2069" s="406"/>
      <c r="M2069" s="406"/>
      <c r="N2069" s="406"/>
      <c r="O2069" s="406">
        <v>0</v>
      </c>
      <c r="P2069" s="406">
        <v>0</v>
      </c>
      <c r="Q2069" s="463">
        <v>1</v>
      </c>
      <c r="R2069" s="464" t="s">
        <v>143</v>
      </c>
      <c r="S2069" s="464" t="s">
        <v>136</v>
      </c>
      <c r="T2069" s="464">
        <v>0</v>
      </c>
      <c r="U2069" s="464">
        <v>0</v>
      </c>
      <c r="V2069" s="464" t="s">
        <v>144</v>
      </c>
    </row>
    <row r="2070" spans="1:22" x14ac:dyDescent="0.2">
      <c r="A2070" s="406" t="s">
        <v>258</v>
      </c>
      <c r="B2070" s="406" t="s">
        <v>259</v>
      </c>
      <c r="C2070" s="406" t="s">
        <v>123</v>
      </c>
      <c r="D2070" s="406" t="s">
        <v>302</v>
      </c>
      <c r="E2070" s="406" t="s">
        <v>407</v>
      </c>
      <c r="F2070" s="406">
        <v>1</v>
      </c>
      <c r="G2070" s="406" t="s">
        <v>230</v>
      </c>
      <c r="H2070" s="406" t="s">
        <v>143</v>
      </c>
      <c r="I2070" s="406" t="s">
        <v>246</v>
      </c>
      <c r="J2070" s="406" t="s">
        <v>307</v>
      </c>
      <c r="K2070" s="406"/>
      <c r="L2070" s="406"/>
      <c r="M2070" s="406"/>
      <c r="N2070" s="406"/>
      <c r="O2070" s="406">
        <v>0</v>
      </c>
      <c r="P2070" s="406">
        <v>0</v>
      </c>
      <c r="Q2070" s="463">
        <v>1</v>
      </c>
      <c r="R2070" s="464" t="s">
        <v>143</v>
      </c>
      <c r="S2070" s="464" t="s">
        <v>137</v>
      </c>
      <c r="T2070" s="464">
        <v>0</v>
      </c>
      <c r="U2070" s="464">
        <v>0</v>
      </c>
      <c r="V2070" s="464" t="s">
        <v>144</v>
      </c>
    </row>
    <row r="2071" spans="1:22" x14ac:dyDescent="0.2">
      <c r="A2071" s="406" t="s">
        <v>258</v>
      </c>
      <c r="B2071" s="406" t="s">
        <v>259</v>
      </c>
      <c r="C2071" s="406" t="s">
        <v>123</v>
      </c>
      <c r="D2071" s="406" t="s">
        <v>303</v>
      </c>
      <c r="E2071" s="406" t="s">
        <v>407</v>
      </c>
      <c r="F2071" s="406">
        <v>1</v>
      </c>
      <c r="G2071" s="406" t="s">
        <v>230</v>
      </c>
      <c r="H2071" s="406" t="s">
        <v>143</v>
      </c>
      <c r="I2071" s="406" t="s">
        <v>246</v>
      </c>
      <c r="J2071" s="406" t="s">
        <v>314</v>
      </c>
      <c r="K2071" s="406"/>
      <c r="L2071" s="406"/>
      <c r="M2071" s="406"/>
      <c r="N2071" s="406"/>
      <c r="O2071" s="406">
        <v>0</v>
      </c>
      <c r="P2071" s="406">
        <v>0</v>
      </c>
      <c r="Q2071" s="463">
        <v>1</v>
      </c>
      <c r="R2071" s="464" t="s">
        <v>143</v>
      </c>
      <c r="S2071" s="464" t="s">
        <v>138</v>
      </c>
      <c r="T2071" s="464">
        <v>0</v>
      </c>
      <c r="U2071" s="464">
        <v>0</v>
      </c>
      <c r="V2071" s="464" t="s">
        <v>144</v>
      </c>
    </row>
    <row r="2072" spans="1:22" x14ac:dyDescent="0.2">
      <c r="A2072" s="406" t="s">
        <v>258</v>
      </c>
      <c r="B2072" s="406" t="s">
        <v>259</v>
      </c>
      <c r="C2072" s="406" t="s">
        <v>123</v>
      </c>
      <c r="D2072" s="406" t="s">
        <v>303</v>
      </c>
      <c r="E2072" s="406" t="s">
        <v>407</v>
      </c>
      <c r="F2072" s="406">
        <v>1</v>
      </c>
      <c r="G2072" s="406" t="s">
        <v>230</v>
      </c>
      <c r="H2072" s="406" t="s">
        <v>143</v>
      </c>
      <c r="I2072" s="406" t="s">
        <v>246</v>
      </c>
      <c r="J2072" s="406" t="s">
        <v>307</v>
      </c>
      <c r="K2072" s="406"/>
      <c r="L2072" s="406"/>
      <c r="M2072" s="406"/>
      <c r="N2072" s="406"/>
      <c r="O2072" s="406">
        <v>0</v>
      </c>
      <c r="P2072" s="406">
        <v>0</v>
      </c>
      <c r="Q2072" s="463">
        <v>1</v>
      </c>
      <c r="R2072" s="464" t="s">
        <v>143</v>
      </c>
      <c r="S2072" s="464" t="s">
        <v>139</v>
      </c>
      <c r="T2072" s="464">
        <v>0</v>
      </c>
      <c r="U2072" s="464">
        <v>0</v>
      </c>
      <c r="V2072" s="464" t="s">
        <v>144</v>
      </c>
    </row>
    <row r="2073" spans="1:22" x14ac:dyDescent="0.2">
      <c r="A2073" s="406" t="s">
        <v>258</v>
      </c>
      <c r="B2073" s="406" t="s">
        <v>259</v>
      </c>
      <c r="C2073" s="406" t="s">
        <v>123</v>
      </c>
      <c r="D2073" s="406" t="s">
        <v>304</v>
      </c>
      <c r="E2073" s="406" t="s">
        <v>407</v>
      </c>
      <c r="F2073" s="406">
        <v>1</v>
      </c>
      <c r="G2073" s="406" t="s">
        <v>230</v>
      </c>
      <c r="H2073" s="406" t="s">
        <v>143</v>
      </c>
      <c r="I2073" s="406" t="s">
        <v>246</v>
      </c>
      <c r="J2073" s="406" t="s">
        <v>314</v>
      </c>
      <c r="K2073" s="406"/>
      <c r="L2073" s="406"/>
      <c r="M2073" s="406"/>
      <c r="N2073" s="406"/>
      <c r="O2073" s="406">
        <v>0</v>
      </c>
      <c r="P2073" s="406">
        <v>0</v>
      </c>
      <c r="Q2073" s="463">
        <v>1</v>
      </c>
      <c r="R2073" s="464" t="s">
        <v>143</v>
      </c>
      <c r="S2073" s="464" t="s">
        <v>140</v>
      </c>
      <c r="T2073" s="464">
        <v>0</v>
      </c>
      <c r="U2073" s="464">
        <v>0</v>
      </c>
      <c r="V2073" s="464" t="s">
        <v>144</v>
      </c>
    </row>
    <row r="2074" spans="1:22" x14ac:dyDescent="0.2">
      <c r="A2074" s="406" t="s">
        <v>258</v>
      </c>
      <c r="B2074" s="406" t="s">
        <v>259</v>
      </c>
      <c r="C2074" s="406" t="s">
        <v>123</v>
      </c>
      <c r="D2074" s="406" t="s">
        <v>304</v>
      </c>
      <c r="E2074" s="406" t="s">
        <v>407</v>
      </c>
      <c r="F2074" s="406">
        <v>1</v>
      </c>
      <c r="G2074" s="406" t="s">
        <v>230</v>
      </c>
      <c r="H2074" s="406" t="s">
        <v>143</v>
      </c>
      <c r="I2074" s="406" t="s">
        <v>246</v>
      </c>
      <c r="J2074" s="406" t="s">
        <v>307</v>
      </c>
      <c r="K2074" s="406"/>
      <c r="L2074" s="406"/>
      <c r="M2074" s="406"/>
      <c r="N2074" s="406"/>
      <c r="O2074" s="406">
        <v>0</v>
      </c>
      <c r="P2074" s="406">
        <v>0</v>
      </c>
      <c r="Q2074" s="463">
        <v>1</v>
      </c>
      <c r="R2074" s="464" t="s">
        <v>143</v>
      </c>
      <c r="S2074" s="464" t="s">
        <v>141</v>
      </c>
      <c r="T2074" s="464">
        <v>0</v>
      </c>
      <c r="U2074" s="464">
        <v>0</v>
      </c>
      <c r="V2074" s="464" t="s">
        <v>144</v>
      </c>
    </row>
    <row r="2075" spans="1:22" x14ac:dyDescent="0.2">
      <c r="A2075" s="406" t="s">
        <v>258</v>
      </c>
      <c r="B2075" s="406" t="s">
        <v>259</v>
      </c>
      <c r="C2075" s="406" t="s">
        <v>123</v>
      </c>
      <c r="D2075" s="406" t="s">
        <v>73</v>
      </c>
      <c r="E2075" s="406" t="s">
        <v>407</v>
      </c>
      <c r="F2075" s="406">
        <v>2</v>
      </c>
      <c r="G2075" s="406" t="s">
        <v>230</v>
      </c>
      <c r="H2075" s="406" t="s">
        <v>145</v>
      </c>
      <c r="I2075" s="406" t="s">
        <v>246</v>
      </c>
      <c r="J2075" s="406" t="s">
        <v>314</v>
      </c>
      <c r="K2075" s="406"/>
      <c r="L2075" s="406"/>
      <c r="M2075" s="406"/>
      <c r="N2075" s="406"/>
      <c r="O2075" s="406">
        <v>0</v>
      </c>
      <c r="P2075" s="406">
        <v>0.5</v>
      </c>
      <c r="Q2075" s="463">
        <v>2</v>
      </c>
      <c r="R2075" s="464" t="s">
        <v>145</v>
      </c>
      <c r="S2075" s="464" t="s">
        <v>132</v>
      </c>
      <c r="T2075" s="464">
        <v>0</v>
      </c>
      <c r="U2075" s="464">
        <v>0.5</v>
      </c>
      <c r="V2075" s="464" t="s">
        <v>146</v>
      </c>
    </row>
    <row r="2076" spans="1:22" x14ac:dyDescent="0.2">
      <c r="A2076" s="406" t="s">
        <v>258</v>
      </c>
      <c r="B2076" s="406" t="s">
        <v>259</v>
      </c>
      <c r="C2076" s="406" t="s">
        <v>123</v>
      </c>
      <c r="D2076" s="406" t="s">
        <v>73</v>
      </c>
      <c r="E2076" s="406" t="s">
        <v>407</v>
      </c>
      <c r="F2076" s="406">
        <v>2</v>
      </c>
      <c r="G2076" s="406" t="s">
        <v>230</v>
      </c>
      <c r="H2076" s="406" t="s">
        <v>145</v>
      </c>
      <c r="I2076" s="406" t="s">
        <v>246</v>
      </c>
      <c r="J2076" s="406" t="s">
        <v>307</v>
      </c>
      <c r="K2076" s="406"/>
      <c r="L2076" s="406"/>
      <c r="M2076" s="406"/>
      <c r="N2076" s="406"/>
      <c r="O2076" s="406">
        <v>0</v>
      </c>
      <c r="P2076" s="406">
        <v>0</v>
      </c>
      <c r="Q2076" s="463">
        <v>2</v>
      </c>
      <c r="R2076" s="464" t="s">
        <v>145</v>
      </c>
      <c r="S2076" s="464" t="s">
        <v>133</v>
      </c>
      <c r="T2076" s="464">
        <v>0</v>
      </c>
      <c r="U2076" s="464">
        <v>0</v>
      </c>
      <c r="V2076" s="464" t="s">
        <v>146</v>
      </c>
    </row>
    <row r="2077" spans="1:22" x14ac:dyDescent="0.2">
      <c r="A2077" s="406" t="s">
        <v>258</v>
      </c>
      <c r="B2077" s="406" t="s">
        <v>259</v>
      </c>
      <c r="C2077" s="406" t="s">
        <v>123</v>
      </c>
      <c r="D2077" s="406" t="s">
        <v>301</v>
      </c>
      <c r="E2077" s="406" t="s">
        <v>407</v>
      </c>
      <c r="F2077" s="406">
        <v>2</v>
      </c>
      <c r="G2077" s="406" t="s">
        <v>230</v>
      </c>
      <c r="H2077" s="406" t="s">
        <v>145</v>
      </c>
      <c r="I2077" s="406" t="s">
        <v>246</v>
      </c>
      <c r="J2077" s="406" t="s">
        <v>314</v>
      </c>
      <c r="K2077" s="406"/>
      <c r="L2077" s="406"/>
      <c r="M2077" s="406"/>
      <c r="N2077" s="406"/>
      <c r="O2077" s="406">
        <v>0</v>
      </c>
      <c r="P2077" s="406">
        <v>0.5</v>
      </c>
      <c r="Q2077" s="463">
        <v>2</v>
      </c>
      <c r="R2077" s="464" t="s">
        <v>145</v>
      </c>
      <c r="S2077" s="464" t="s">
        <v>134</v>
      </c>
      <c r="T2077" s="464">
        <v>0</v>
      </c>
      <c r="U2077" s="464">
        <v>0.5</v>
      </c>
      <c r="V2077" s="464" t="s">
        <v>146</v>
      </c>
    </row>
    <row r="2078" spans="1:22" x14ac:dyDescent="0.2">
      <c r="A2078" s="406" t="s">
        <v>258</v>
      </c>
      <c r="B2078" s="406" t="s">
        <v>259</v>
      </c>
      <c r="C2078" s="406" t="s">
        <v>123</v>
      </c>
      <c r="D2078" s="406" t="s">
        <v>301</v>
      </c>
      <c r="E2078" s="406" t="s">
        <v>407</v>
      </c>
      <c r="F2078" s="406">
        <v>2</v>
      </c>
      <c r="G2078" s="406" t="s">
        <v>230</v>
      </c>
      <c r="H2078" s="406" t="s">
        <v>145</v>
      </c>
      <c r="I2078" s="406" t="s">
        <v>246</v>
      </c>
      <c r="J2078" s="406" t="s">
        <v>307</v>
      </c>
      <c r="K2078" s="406"/>
      <c r="L2078" s="406"/>
      <c r="M2078" s="406"/>
      <c r="N2078" s="406"/>
      <c r="O2078" s="406">
        <v>0</v>
      </c>
      <c r="P2078" s="406">
        <v>0</v>
      </c>
      <c r="Q2078" s="463">
        <v>2</v>
      </c>
      <c r="R2078" s="464" t="s">
        <v>145</v>
      </c>
      <c r="S2078" s="464" t="s">
        <v>135</v>
      </c>
      <c r="T2078" s="464">
        <v>0</v>
      </c>
      <c r="U2078" s="464">
        <v>0</v>
      </c>
      <c r="V2078" s="464" t="s">
        <v>146</v>
      </c>
    </row>
    <row r="2079" spans="1:22" x14ac:dyDescent="0.2">
      <c r="A2079" s="406" t="s">
        <v>258</v>
      </c>
      <c r="B2079" s="406" t="s">
        <v>259</v>
      </c>
      <c r="C2079" s="406" t="s">
        <v>123</v>
      </c>
      <c r="D2079" s="406" t="s">
        <v>302</v>
      </c>
      <c r="E2079" s="406" t="s">
        <v>407</v>
      </c>
      <c r="F2079" s="406">
        <v>2</v>
      </c>
      <c r="G2079" s="406" t="s">
        <v>230</v>
      </c>
      <c r="H2079" s="406" t="s">
        <v>145</v>
      </c>
      <c r="I2079" s="406" t="s">
        <v>246</v>
      </c>
      <c r="J2079" s="406" t="s">
        <v>314</v>
      </c>
      <c r="K2079" s="406"/>
      <c r="L2079" s="406"/>
      <c r="M2079" s="406"/>
      <c r="N2079" s="406"/>
      <c r="O2079" s="406">
        <v>0</v>
      </c>
      <c r="P2079" s="406">
        <v>0.5</v>
      </c>
      <c r="Q2079" s="463">
        <v>2</v>
      </c>
      <c r="R2079" s="464" t="s">
        <v>145</v>
      </c>
      <c r="S2079" s="464" t="s">
        <v>136</v>
      </c>
      <c r="T2079" s="464">
        <v>0</v>
      </c>
      <c r="U2079" s="464">
        <v>0.5</v>
      </c>
      <c r="V2079" s="464" t="s">
        <v>146</v>
      </c>
    </row>
    <row r="2080" spans="1:22" x14ac:dyDescent="0.2">
      <c r="A2080" s="406" t="s">
        <v>258</v>
      </c>
      <c r="B2080" s="406" t="s">
        <v>259</v>
      </c>
      <c r="C2080" s="406" t="s">
        <v>123</v>
      </c>
      <c r="D2080" s="406" t="s">
        <v>302</v>
      </c>
      <c r="E2080" s="406" t="s">
        <v>407</v>
      </c>
      <c r="F2080" s="406">
        <v>2</v>
      </c>
      <c r="G2080" s="406" t="s">
        <v>230</v>
      </c>
      <c r="H2080" s="406" t="s">
        <v>145</v>
      </c>
      <c r="I2080" s="406" t="s">
        <v>246</v>
      </c>
      <c r="J2080" s="406" t="s">
        <v>307</v>
      </c>
      <c r="K2080" s="406"/>
      <c r="L2080" s="406"/>
      <c r="M2080" s="406"/>
      <c r="N2080" s="406"/>
      <c r="O2080" s="406">
        <v>0</v>
      </c>
      <c r="P2080" s="406">
        <v>0</v>
      </c>
      <c r="Q2080" s="463">
        <v>2</v>
      </c>
      <c r="R2080" s="464" t="s">
        <v>145</v>
      </c>
      <c r="S2080" s="464" t="s">
        <v>137</v>
      </c>
      <c r="T2080" s="464">
        <v>0</v>
      </c>
      <c r="U2080" s="464">
        <v>0</v>
      </c>
      <c r="V2080" s="464" t="s">
        <v>146</v>
      </c>
    </row>
    <row r="2081" spans="1:22" x14ac:dyDescent="0.2">
      <c r="A2081" s="406" t="s">
        <v>258</v>
      </c>
      <c r="B2081" s="406" t="s">
        <v>259</v>
      </c>
      <c r="C2081" s="406" t="s">
        <v>123</v>
      </c>
      <c r="D2081" s="406" t="s">
        <v>303</v>
      </c>
      <c r="E2081" s="406" t="s">
        <v>407</v>
      </c>
      <c r="F2081" s="406">
        <v>2</v>
      </c>
      <c r="G2081" s="406" t="s">
        <v>230</v>
      </c>
      <c r="H2081" s="406" t="s">
        <v>145</v>
      </c>
      <c r="I2081" s="406" t="s">
        <v>246</v>
      </c>
      <c r="J2081" s="406" t="s">
        <v>314</v>
      </c>
      <c r="K2081" s="406"/>
      <c r="L2081" s="406"/>
      <c r="M2081" s="406"/>
      <c r="N2081" s="406"/>
      <c r="O2081" s="406">
        <v>0</v>
      </c>
      <c r="P2081" s="406">
        <v>0.5</v>
      </c>
      <c r="Q2081" s="463">
        <v>2</v>
      </c>
      <c r="R2081" s="464" t="s">
        <v>145</v>
      </c>
      <c r="S2081" s="464" t="s">
        <v>138</v>
      </c>
      <c r="T2081" s="464">
        <v>0</v>
      </c>
      <c r="U2081" s="464">
        <v>0.5</v>
      </c>
      <c r="V2081" s="464" t="s">
        <v>146</v>
      </c>
    </row>
    <row r="2082" spans="1:22" x14ac:dyDescent="0.2">
      <c r="A2082" s="406" t="s">
        <v>258</v>
      </c>
      <c r="B2082" s="406" t="s">
        <v>259</v>
      </c>
      <c r="C2082" s="406" t="s">
        <v>123</v>
      </c>
      <c r="D2082" s="406" t="s">
        <v>303</v>
      </c>
      <c r="E2082" s="406" t="s">
        <v>407</v>
      </c>
      <c r="F2082" s="406">
        <v>2</v>
      </c>
      <c r="G2082" s="406" t="s">
        <v>230</v>
      </c>
      <c r="H2082" s="406" t="s">
        <v>145</v>
      </c>
      <c r="I2082" s="406" t="s">
        <v>246</v>
      </c>
      <c r="J2082" s="406" t="s">
        <v>307</v>
      </c>
      <c r="K2082" s="406"/>
      <c r="L2082" s="406"/>
      <c r="M2082" s="406"/>
      <c r="N2082" s="406"/>
      <c r="O2082" s="406">
        <v>0</v>
      </c>
      <c r="P2082" s="406">
        <v>0</v>
      </c>
      <c r="Q2082" s="463">
        <v>2</v>
      </c>
      <c r="R2082" s="464" t="s">
        <v>145</v>
      </c>
      <c r="S2082" s="464" t="s">
        <v>139</v>
      </c>
      <c r="T2082" s="464">
        <v>0</v>
      </c>
      <c r="U2082" s="464">
        <v>0</v>
      </c>
      <c r="V2082" s="464" t="s">
        <v>146</v>
      </c>
    </row>
    <row r="2083" spans="1:22" x14ac:dyDescent="0.2">
      <c r="A2083" s="406" t="s">
        <v>258</v>
      </c>
      <c r="B2083" s="406" t="s">
        <v>259</v>
      </c>
      <c r="C2083" s="406" t="s">
        <v>123</v>
      </c>
      <c r="D2083" s="406" t="s">
        <v>304</v>
      </c>
      <c r="E2083" s="406" t="s">
        <v>407</v>
      </c>
      <c r="F2083" s="406">
        <v>2</v>
      </c>
      <c r="G2083" s="406" t="s">
        <v>230</v>
      </c>
      <c r="H2083" s="406" t="s">
        <v>145</v>
      </c>
      <c r="I2083" s="406" t="s">
        <v>246</v>
      </c>
      <c r="J2083" s="406" t="s">
        <v>314</v>
      </c>
      <c r="K2083" s="406"/>
      <c r="L2083" s="406"/>
      <c r="M2083" s="406"/>
      <c r="N2083" s="406"/>
      <c r="O2083" s="406">
        <v>0</v>
      </c>
      <c r="P2083" s="406">
        <v>0.5</v>
      </c>
      <c r="Q2083" s="463">
        <v>2</v>
      </c>
      <c r="R2083" s="464" t="s">
        <v>145</v>
      </c>
      <c r="S2083" s="464" t="s">
        <v>140</v>
      </c>
      <c r="T2083" s="464">
        <v>0</v>
      </c>
      <c r="U2083" s="464">
        <v>0.5</v>
      </c>
      <c r="V2083" s="464" t="s">
        <v>146</v>
      </c>
    </row>
    <row r="2084" spans="1:22" x14ac:dyDescent="0.2">
      <c r="A2084" s="406" t="s">
        <v>258</v>
      </c>
      <c r="B2084" s="406" t="s">
        <v>259</v>
      </c>
      <c r="C2084" s="406" t="s">
        <v>123</v>
      </c>
      <c r="D2084" s="406" t="s">
        <v>304</v>
      </c>
      <c r="E2084" s="406" t="s">
        <v>407</v>
      </c>
      <c r="F2084" s="406">
        <v>2</v>
      </c>
      <c r="G2084" s="406" t="s">
        <v>230</v>
      </c>
      <c r="H2084" s="406" t="s">
        <v>145</v>
      </c>
      <c r="I2084" s="406" t="s">
        <v>246</v>
      </c>
      <c r="J2084" s="406" t="s">
        <v>307</v>
      </c>
      <c r="K2084" s="406"/>
      <c r="L2084" s="406"/>
      <c r="M2084" s="406"/>
      <c r="N2084" s="406"/>
      <c r="O2084" s="406">
        <v>0</v>
      </c>
      <c r="P2084" s="406">
        <v>0</v>
      </c>
      <c r="Q2084" s="463">
        <v>2</v>
      </c>
      <c r="R2084" s="464" t="s">
        <v>145</v>
      </c>
      <c r="S2084" s="464" t="s">
        <v>141</v>
      </c>
      <c r="T2084" s="464">
        <v>0</v>
      </c>
      <c r="U2084" s="464">
        <v>0</v>
      </c>
      <c r="V2084" s="464" t="s">
        <v>146</v>
      </c>
    </row>
    <row r="2085" spans="1:22" x14ac:dyDescent="0.2">
      <c r="A2085" s="406" t="s">
        <v>258</v>
      </c>
      <c r="B2085" s="406" t="s">
        <v>259</v>
      </c>
      <c r="C2085" s="406" t="s">
        <v>123</v>
      </c>
      <c r="D2085" s="406" t="s">
        <v>73</v>
      </c>
      <c r="E2085" s="406" t="s">
        <v>407</v>
      </c>
      <c r="F2085" s="406">
        <v>3</v>
      </c>
      <c r="G2085" s="406" t="s">
        <v>230</v>
      </c>
      <c r="H2085" s="406" t="s">
        <v>147</v>
      </c>
      <c r="I2085" s="406" t="s">
        <v>246</v>
      </c>
      <c r="J2085" s="406" t="s">
        <v>314</v>
      </c>
      <c r="K2085" s="406"/>
      <c r="L2085" s="406"/>
      <c r="M2085" s="406"/>
      <c r="N2085" s="406"/>
      <c r="O2085" s="406">
        <v>0</v>
      </c>
      <c r="P2085" s="406">
        <v>0.7</v>
      </c>
      <c r="Q2085" s="463">
        <v>3</v>
      </c>
      <c r="R2085" s="464" t="s">
        <v>147</v>
      </c>
      <c r="S2085" s="464" t="s">
        <v>132</v>
      </c>
      <c r="T2085" s="464">
        <v>0</v>
      </c>
      <c r="U2085" s="464">
        <v>0.7</v>
      </c>
      <c r="V2085" s="464" t="s">
        <v>148</v>
      </c>
    </row>
    <row r="2086" spans="1:22" x14ac:dyDescent="0.2">
      <c r="A2086" s="406" t="s">
        <v>258</v>
      </c>
      <c r="B2086" s="406" t="s">
        <v>259</v>
      </c>
      <c r="C2086" s="406" t="s">
        <v>123</v>
      </c>
      <c r="D2086" s="406" t="s">
        <v>73</v>
      </c>
      <c r="E2086" s="406" t="s">
        <v>407</v>
      </c>
      <c r="F2086" s="406">
        <v>3</v>
      </c>
      <c r="G2086" s="406" t="s">
        <v>230</v>
      </c>
      <c r="H2086" s="406" t="s">
        <v>147</v>
      </c>
      <c r="I2086" s="406" t="s">
        <v>246</v>
      </c>
      <c r="J2086" s="406" t="s">
        <v>307</v>
      </c>
      <c r="K2086" s="406"/>
      <c r="L2086" s="406"/>
      <c r="M2086" s="406"/>
      <c r="N2086" s="406"/>
      <c r="O2086" s="406">
        <v>0</v>
      </c>
      <c r="P2086" s="406">
        <v>0</v>
      </c>
      <c r="Q2086" s="463">
        <v>3</v>
      </c>
      <c r="R2086" s="464" t="s">
        <v>147</v>
      </c>
      <c r="S2086" s="464" t="s">
        <v>133</v>
      </c>
      <c r="T2086" s="464">
        <v>0</v>
      </c>
      <c r="U2086" s="464">
        <v>0</v>
      </c>
      <c r="V2086" s="464" t="s">
        <v>148</v>
      </c>
    </row>
    <row r="2087" spans="1:22" x14ac:dyDescent="0.2">
      <c r="A2087" s="406" t="s">
        <v>258</v>
      </c>
      <c r="B2087" s="406" t="s">
        <v>259</v>
      </c>
      <c r="C2087" s="406" t="s">
        <v>123</v>
      </c>
      <c r="D2087" s="406" t="s">
        <v>301</v>
      </c>
      <c r="E2087" s="406" t="s">
        <v>407</v>
      </c>
      <c r="F2087" s="406">
        <v>3</v>
      </c>
      <c r="G2087" s="406" t="s">
        <v>230</v>
      </c>
      <c r="H2087" s="406" t="s">
        <v>147</v>
      </c>
      <c r="I2087" s="406" t="s">
        <v>246</v>
      </c>
      <c r="J2087" s="406" t="s">
        <v>314</v>
      </c>
      <c r="K2087" s="406"/>
      <c r="L2087" s="406"/>
      <c r="M2087" s="406"/>
      <c r="N2087" s="406"/>
      <c r="O2087" s="406">
        <v>0</v>
      </c>
      <c r="P2087" s="406">
        <v>0.4</v>
      </c>
      <c r="Q2087" s="463">
        <v>3</v>
      </c>
      <c r="R2087" s="464" t="s">
        <v>147</v>
      </c>
      <c r="S2087" s="464" t="s">
        <v>134</v>
      </c>
      <c r="T2087" s="464">
        <v>0</v>
      </c>
      <c r="U2087" s="464">
        <v>0.4</v>
      </c>
      <c r="V2087" s="464" t="s">
        <v>148</v>
      </c>
    </row>
    <row r="2088" spans="1:22" x14ac:dyDescent="0.2">
      <c r="A2088" s="406" t="s">
        <v>258</v>
      </c>
      <c r="B2088" s="406" t="s">
        <v>259</v>
      </c>
      <c r="C2088" s="406" t="s">
        <v>123</v>
      </c>
      <c r="D2088" s="406" t="s">
        <v>301</v>
      </c>
      <c r="E2088" s="406" t="s">
        <v>407</v>
      </c>
      <c r="F2088" s="406">
        <v>3</v>
      </c>
      <c r="G2088" s="406" t="s">
        <v>230</v>
      </c>
      <c r="H2088" s="406" t="s">
        <v>147</v>
      </c>
      <c r="I2088" s="406" t="s">
        <v>246</v>
      </c>
      <c r="J2088" s="406" t="s">
        <v>307</v>
      </c>
      <c r="K2088" s="406"/>
      <c r="L2088" s="406"/>
      <c r="M2088" s="406"/>
      <c r="N2088" s="406"/>
      <c r="O2088" s="406">
        <v>0</v>
      </c>
      <c r="P2088" s="406">
        <v>0</v>
      </c>
      <c r="Q2088" s="463">
        <v>3</v>
      </c>
      <c r="R2088" s="464" t="s">
        <v>147</v>
      </c>
      <c r="S2088" s="464" t="s">
        <v>135</v>
      </c>
      <c r="T2088" s="464">
        <v>0</v>
      </c>
      <c r="U2088" s="464">
        <v>0</v>
      </c>
      <c r="V2088" s="464" t="s">
        <v>148</v>
      </c>
    </row>
    <row r="2089" spans="1:22" x14ac:dyDescent="0.2">
      <c r="A2089" s="406" t="s">
        <v>258</v>
      </c>
      <c r="B2089" s="406" t="s">
        <v>259</v>
      </c>
      <c r="C2089" s="406" t="s">
        <v>123</v>
      </c>
      <c r="D2089" s="406" t="s">
        <v>302</v>
      </c>
      <c r="E2089" s="406" t="s">
        <v>407</v>
      </c>
      <c r="F2089" s="406">
        <v>3</v>
      </c>
      <c r="G2089" s="406" t="s">
        <v>230</v>
      </c>
      <c r="H2089" s="406" t="s">
        <v>147</v>
      </c>
      <c r="I2089" s="406" t="s">
        <v>246</v>
      </c>
      <c r="J2089" s="406" t="s">
        <v>314</v>
      </c>
      <c r="K2089" s="406"/>
      <c r="L2089" s="406"/>
      <c r="M2089" s="406"/>
      <c r="N2089" s="406"/>
      <c r="O2089" s="406">
        <v>0</v>
      </c>
      <c r="P2089" s="406">
        <v>0.2</v>
      </c>
      <c r="Q2089" s="463">
        <v>3</v>
      </c>
      <c r="R2089" s="464" t="s">
        <v>147</v>
      </c>
      <c r="S2089" s="464" t="s">
        <v>136</v>
      </c>
      <c r="T2089" s="464">
        <v>0</v>
      </c>
      <c r="U2089" s="464">
        <v>0.2</v>
      </c>
      <c r="V2089" s="464" t="s">
        <v>148</v>
      </c>
    </row>
    <row r="2090" spans="1:22" x14ac:dyDescent="0.2">
      <c r="A2090" s="406" t="s">
        <v>258</v>
      </c>
      <c r="B2090" s="406" t="s">
        <v>259</v>
      </c>
      <c r="C2090" s="406" t="s">
        <v>123</v>
      </c>
      <c r="D2090" s="406" t="s">
        <v>302</v>
      </c>
      <c r="E2090" s="406" t="s">
        <v>407</v>
      </c>
      <c r="F2090" s="406">
        <v>3</v>
      </c>
      <c r="G2090" s="406" t="s">
        <v>230</v>
      </c>
      <c r="H2090" s="406" t="s">
        <v>147</v>
      </c>
      <c r="I2090" s="406" t="s">
        <v>246</v>
      </c>
      <c r="J2090" s="406" t="s">
        <v>307</v>
      </c>
      <c r="K2090" s="406"/>
      <c r="L2090" s="406"/>
      <c r="M2090" s="406"/>
      <c r="N2090" s="406"/>
      <c r="O2090" s="406">
        <v>0</v>
      </c>
      <c r="P2090" s="406">
        <v>0</v>
      </c>
      <c r="Q2090" s="463">
        <v>3</v>
      </c>
      <c r="R2090" s="464" t="s">
        <v>147</v>
      </c>
      <c r="S2090" s="464" t="s">
        <v>137</v>
      </c>
      <c r="T2090" s="464">
        <v>0</v>
      </c>
      <c r="U2090" s="464">
        <v>0</v>
      </c>
      <c r="V2090" s="464" t="s">
        <v>148</v>
      </c>
    </row>
    <row r="2091" spans="1:22" x14ac:dyDescent="0.2">
      <c r="A2091" s="406" t="s">
        <v>258</v>
      </c>
      <c r="B2091" s="406" t="s">
        <v>259</v>
      </c>
      <c r="C2091" s="406" t="s">
        <v>123</v>
      </c>
      <c r="D2091" s="406" t="s">
        <v>303</v>
      </c>
      <c r="E2091" s="406" t="s">
        <v>407</v>
      </c>
      <c r="F2091" s="406">
        <v>3</v>
      </c>
      <c r="G2091" s="406" t="s">
        <v>230</v>
      </c>
      <c r="H2091" s="406" t="s">
        <v>147</v>
      </c>
      <c r="I2091" s="406" t="s">
        <v>246</v>
      </c>
      <c r="J2091" s="406" t="s">
        <v>314</v>
      </c>
      <c r="K2091" s="406"/>
      <c r="L2091" s="406"/>
      <c r="M2091" s="406"/>
      <c r="N2091" s="406"/>
      <c r="O2091" s="406">
        <v>0</v>
      </c>
      <c r="P2091" s="406">
        <v>0.2</v>
      </c>
      <c r="Q2091" s="463">
        <v>3</v>
      </c>
      <c r="R2091" s="464" t="s">
        <v>147</v>
      </c>
      <c r="S2091" s="464" t="s">
        <v>138</v>
      </c>
      <c r="T2091" s="464">
        <v>0</v>
      </c>
      <c r="U2091" s="464">
        <v>0.2</v>
      </c>
      <c r="V2091" s="464" t="s">
        <v>148</v>
      </c>
    </row>
    <row r="2092" spans="1:22" x14ac:dyDescent="0.2">
      <c r="A2092" s="406" t="s">
        <v>258</v>
      </c>
      <c r="B2092" s="406" t="s">
        <v>259</v>
      </c>
      <c r="C2092" s="406" t="s">
        <v>123</v>
      </c>
      <c r="D2092" s="406" t="s">
        <v>303</v>
      </c>
      <c r="E2092" s="406" t="s">
        <v>407</v>
      </c>
      <c r="F2092" s="406">
        <v>3</v>
      </c>
      <c r="G2092" s="406" t="s">
        <v>230</v>
      </c>
      <c r="H2092" s="406" t="s">
        <v>147</v>
      </c>
      <c r="I2092" s="406" t="s">
        <v>246</v>
      </c>
      <c r="J2092" s="406" t="s">
        <v>307</v>
      </c>
      <c r="K2092" s="406"/>
      <c r="L2092" s="406"/>
      <c r="M2092" s="406"/>
      <c r="N2092" s="406"/>
      <c r="O2092" s="406">
        <v>0</v>
      </c>
      <c r="P2092" s="406">
        <v>0</v>
      </c>
      <c r="Q2092" s="463">
        <v>3</v>
      </c>
      <c r="R2092" s="464" t="s">
        <v>147</v>
      </c>
      <c r="S2092" s="464" t="s">
        <v>139</v>
      </c>
      <c r="T2092" s="464">
        <v>0</v>
      </c>
      <c r="U2092" s="464">
        <v>0</v>
      </c>
      <c r="V2092" s="464" t="s">
        <v>148</v>
      </c>
    </row>
    <row r="2093" spans="1:22" x14ac:dyDescent="0.2">
      <c r="A2093" s="406" t="s">
        <v>258</v>
      </c>
      <c r="B2093" s="406" t="s">
        <v>259</v>
      </c>
      <c r="C2093" s="406" t="s">
        <v>123</v>
      </c>
      <c r="D2093" s="406" t="s">
        <v>304</v>
      </c>
      <c r="E2093" s="406" t="s">
        <v>407</v>
      </c>
      <c r="F2093" s="406">
        <v>3</v>
      </c>
      <c r="G2093" s="406" t="s">
        <v>230</v>
      </c>
      <c r="H2093" s="406" t="s">
        <v>147</v>
      </c>
      <c r="I2093" s="406" t="s">
        <v>246</v>
      </c>
      <c r="J2093" s="406" t="s">
        <v>314</v>
      </c>
      <c r="K2093" s="406"/>
      <c r="L2093" s="406"/>
      <c r="M2093" s="406"/>
      <c r="N2093" s="406"/>
      <c r="O2093" s="406">
        <v>0</v>
      </c>
      <c r="P2093" s="406">
        <v>0.2</v>
      </c>
      <c r="Q2093" s="463">
        <v>3</v>
      </c>
      <c r="R2093" s="464" t="s">
        <v>147</v>
      </c>
      <c r="S2093" s="464" t="s">
        <v>140</v>
      </c>
      <c r="T2093" s="464">
        <v>0</v>
      </c>
      <c r="U2093" s="464">
        <v>0.2</v>
      </c>
      <c r="V2093" s="464" t="s">
        <v>148</v>
      </c>
    </row>
    <row r="2094" spans="1:22" x14ac:dyDescent="0.2">
      <c r="A2094" s="406" t="s">
        <v>258</v>
      </c>
      <c r="B2094" s="406" t="s">
        <v>259</v>
      </c>
      <c r="C2094" s="406" t="s">
        <v>123</v>
      </c>
      <c r="D2094" s="406" t="s">
        <v>304</v>
      </c>
      <c r="E2094" s="406" t="s">
        <v>407</v>
      </c>
      <c r="F2094" s="406">
        <v>3</v>
      </c>
      <c r="G2094" s="406" t="s">
        <v>230</v>
      </c>
      <c r="H2094" s="406" t="s">
        <v>147</v>
      </c>
      <c r="I2094" s="406" t="s">
        <v>246</v>
      </c>
      <c r="J2094" s="406" t="s">
        <v>307</v>
      </c>
      <c r="K2094" s="406"/>
      <c r="L2094" s="406"/>
      <c r="M2094" s="406"/>
      <c r="N2094" s="406"/>
      <c r="O2094" s="406">
        <v>0</v>
      </c>
      <c r="P2094" s="406">
        <v>0</v>
      </c>
      <c r="Q2094" s="463">
        <v>3</v>
      </c>
      <c r="R2094" s="464" t="s">
        <v>147</v>
      </c>
      <c r="S2094" s="464" t="s">
        <v>141</v>
      </c>
      <c r="T2094" s="464">
        <v>0</v>
      </c>
      <c r="U2094" s="464">
        <v>0</v>
      </c>
      <c r="V2094" s="464" t="s">
        <v>148</v>
      </c>
    </row>
    <row r="2095" spans="1:22" x14ac:dyDescent="0.2">
      <c r="A2095" s="406" t="s">
        <v>258</v>
      </c>
      <c r="B2095" s="406" t="s">
        <v>259</v>
      </c>
      <c r="C2095" s="406" t="s">
        <v>123</v>
      </c>
      <c r="D2095" s="406" t="s">
        <v>73</v>
      </c>
      <c r="E2095" s="406" t="s">
        <v>407</v>
      </c>
      <c r="F2095" s="406">
        <v>4</v>
      </c>
      <c r="G2095" s="406" t="s">
        <v>230</v>
      </c>
      <c r="H2095" s="406" t="s">
        <v>149</v>
      </c>
      <c r="I2095" s="406" t="s">
        <v>246</v>
      </c>
      <c r="J2095" s="406" t="s">
        <v>314</v>
      </c>
      <c r="K2095" s="406"/>
      <c r="L2095" s="406"/>
      <c r="M2095" s="406"/>
      <c r="N2095" s="406"/>
      <c r="O2095" s="406">
        <v>0</v>
      </c>
      <c r="P2095" s="406">
        <v>0.45</v>
      </c>
      <c r="Q2095" s="463">
        <v>4</v>
      </c>
      <c r="R2095" s="464" t="s">
        <v>149</v>
      </c>
      <c r="S2095" s="464" t="s">
        <v>132</v>
      </c>
      <c r="T2095" s="464">
        <v>0</v>
      </c>
      <c r="U2095" s="464">
        <v>0.45</v>
      </c>
      <c r="V2095" s="464" t="s">
        <v>150</v>
      </c>
    </row>
    <row r="2096" spans="1:22" x14ac:dyDescent="0.2">
      <c r="A2096" s="406" t="s">
        <v>258</v>
      </c>
      <c r="B2096" s="406" t="s">
        <v>259</v>
      </c>
      <c r="C2096" s="406" t="s">
        <v>123</v>
      </c>
      <c r="D2096" s="406" t="s">
        <v>73</v>
      </c>
      <c r="E2096" s="406" t="s">
        <v>407</v>
      </c>
      <c r="F2096" s="406">
        <v>4</v>
      </c>
      <c r="G2096" s="406" t="s">
        <v>230</v>
      </c>
      <c r="H2096" s="406" t="s">
        <v>149</v>
      </c>
      <c r="I2096" s="406" t="s">
        <v>246</v>
      </c>
      <c r="J2096" s="406" t="s">
        <v>307</v>
      </c>
      <c r="K2096" s="406"/>
      <c r="L2096" s="406"/>
      <c r="M2096" s="406"/>
      <c r="N2096" s="406"/>
      <c r="O2096" s="406">
        <v>0</v>
      </c>
      <c r="P2096" s="406">
        <v>0</v>
      </c>
      <c r="Q2096" s="463">
        <v>4</v>
      </c>
      <c r="R2096" s="464" t="s">
        <v>149</v>
      </c>
      <c r="S2096" s="464" t="s">
        <v>133</v>
      </c>
      <c r="T2096" s="464">
        <v>0</v>
      </c>
      <c r="U2096" s="464">
        <v>0</v>
      </c>
      <c r="V2096" s="464" t="s">
        <v>150</v>
      </c>
    </row>
    <row r="2097" spans="1:22" x14ac:dyDescent="0.2">
      <c r="A2097" s="406" t="s">
        <v>258</v>
      </c>
      <c r="B2097" s="406" t="s">
        <v>259</v>
      </c>
      <c r="C2097" s="406" t="s">
        <v>123</v>
      </c>
      <c r="D2097" s="406" t="s">
        <v>301</v>
      </c>
      <c r="E2097" s="406" t="s">
        <v>407</v>
      </c>
      <c r="F2097" s="406">
        <v>4</v>
      </c>
      <c r="G2097" s="406" t="s">
        <v>230</v>
      </c>
      <c r="H2097" s="406" t="s">
        <v>149</v>
      </c>
      <c r="I2097" s="406" t="s">
        <v>246</v>
      </c>
      <c r="J2097" s="406" t="s">
        <v>314</v>
      </c>
      <c r="K2097" s="406"/>
      <c r="L2097" s="406"/>
      <c r="M2097" s="406"/>
      <c r="N2097" s="406"/>
      <c r="O2097" s="406">
        <v>0</v>
      </c>
      <c r="P2097" s="406">
        <v>0.25</v>
      </c>
      <c r="Q2097" s="463">
        <v>4</v>
      </c>
      <c r="R2097" s="464" t="s">
        <v>149</v>
      </c>
      <c r="S2097" s="464" t="s">
        <v>134</v>
      </c>
      <c r="T2097" s="464">
        <v>0</v>
      </c>
      <c r="U2097" s="464">
        <v>0.25</v>
      </c>
      <c r="V2097" s="464" t="s">
        <v>150</v>
      </c>
    </row>
    <row r="2098" spans="1:22" x14ac:dyDescent="0.2">
      <c r="A2098" s="406" t="s">
        <v>258</v>
      </c>
      <c r="B2098" s="406" t="s">
        <v>259</v>
      </c>
      <c r="C2098" s="406" t="s">
        <v>123</v>
      </c>
      <c r="D2098" s="406" t="s">
        <v>301</v>
      </c>
      <c r="E2098" s="406" t="s">
        <v>407</v>
      </c>
      <c r="F2098" s="406">
        <v>4</v>
      </c>
      <c r="G2098" s="406" t="s">
        <v>230</v>
      </c>
      <c r="H2098" s="406" t="s">
        <v>149</v>
      </c>
      <c r="I2098" s="406" t="s">
        <v>246</v>
      </c>
      <c r="J2098" s="406" t="s">
        <v>307</v>
      </c>
      <c r="K2098" s="406"/>
      <c r="L2098" s="406"/>
      <c r="M2098" s="406"/>
      <c r="N2098" s="406"/>
      <c r="O2098" s="406">
        <v>0</v>
      </c>
      <c r="P2098" s="406">
        <v>0</v>
      </c>
      <c r="Q2098" s="463">
        <v>4</v>
      </c>
      <c r="R2098" s="464" t="s">
        <v>149</v>
      </c>
      <c r="S2098" s="464" t="s">
        <v>135</v>
      </c>
      <c r="T2098" s="464">
        <v>0</v>
      </c>
      <c r="U2098" s="464">
        <v>0</v>
      </c>
      <c r="V2098" s="464" t="s">
        <v>150</v>
      </c>
    </row>
    <row r="2099" spans="1:22" x14ac:dyDescent="0.2">
      <c r="A2099" s="406" t="s">
        <v>258</v>
      </c>
      <c r="B2099" s="406" t="s">
        <v>259</v>
      </c>
      <c r="C2099" s="406" t="s">
        <v>123</v>
      </c>
      <c r="D2099" s="406" t="s">
        <v>302</v>
      </c>
      <c r="E2099" s="406" t="s">
        <v>407</v>
      </c>
      <c r="F2099" s="406">
        <v>4</v>
      </c>
      <c r="G2099" s="406" t="s">
        <v>230</v>
      </c>
      <c r="H2099" s="406" t="s">
        <v>149</v>
      </c>
      <c r="I2099" s="406" t="s">
        <v>246</v>
      </c>
      <c r="J2099" s="406" t="s">
        <v>314</v>
      </c>
      <c r="K2099" s="406"/>
      <c r="L2099" s="406"/>
      <c r="M2099" s="406"/>
      <c r="N2099" s="406"/>
      <c r="O2099" s="406">
        <v>0</v>
      </c>
      <c r="P2099" s="406">
        <v>0.25</v>
      </c>
      <c r="Q2099" s="463">
        <v>4</v>
      </c>
      <c r="R2099" s="464" t="s">
        <v>149</v>
      </c>
      <c r="S2099" s="464" t="s">
        <v>136</v>
      </c>
      <c r="T2099" s="464">
        <v>0</v>
      </c>
      <c r="U2099" s="464">
        <v>0.25</v>
      </c>
      <c r="V2099" s="464" t="s">
        <v>150</v>
      </c>
    </row>
    <row r="2100" spans="1:22" x14ac:dyDescent="0.2">
      <c r="A2100" s="406" t="s">
        <v>258</v>
      </c>
      <c r="B2100" s="406" t="s">
        <v>259</v>
      </c>
      <c r="C2100" s="406" t="s">
        <v>123</v>
      </c>
      <c r="D2100" s="406" t="s">
        <v>302</v>
      </c>
      <c r="E2100" s="406" t="s">
        <v>407</v>
      </c>
      <c r="F2100" s="406">
        <v>4</v>
      </c>
      <c r="G2100" s="406" t="s">
        <v>230</v>
      </c>
      <c r="H2100" s="406" t="s">
        <v>149</v>
      </c>
      <c r="I2100" s="406" t="s">
        <v>246</v>
      </c>
      <c r="J2100" s="406" t="s">
        <v>307</v>
      </c>
      <c r="K2100" s="406"/>
      <c r="L2100" s="406"/>
      <c r="M2100" s="406"/>
      <c r="N2100" s="406"/>
      <c r="O2100" s="406">
        <v>0</v>
      </c>
      <c r="P2100" s="406">
        <v>0</v>
      </c>
      <c r="Q2100" s="463">
        <v>4</v>
      </c>
      <c r="R2100" s="464" t="s">
        <v>149</v>
      </c>
      <c r="S2100" s="464" t="s">
        <v>137</v>
      </c>
      <c r="T2100" s="464">
        <v>0</v>
      </c>
      <c r="U2100" s="464">
        <v>0</v>
      </c>
      <c r="V2100" s="464" t="s">
        <v>150</v>
      </c>
    </row>
    <row r="2101" spans="1:22" x14ac:dyDescent="0.2">
      <c r="A2101" s="406" t="s">
        <v>258</v>
      </c>
      <c r="B2101" s="406" t="s">
        <v>259</v>
      </c>
      <c r="C2101" s="406" t="s">
        <v>123</v>
      </c>
      <c r="D2101" s="406" t="s">
        <v>303</v>
      </c>
      <c r="E2101" s="406" t="s">
        <v>407</v>
      </c>
      <c r="F2101" s="406">
        <v>4</v>
      </c>
      <c r="G2101" s="406" t="s">
        <v>230</v>
      </c>
      <c r="H2101" s="406" t="s">
        <v>149</v>
      </c>
      <c r="I2101" s="406" t="s">
        <v>246</v>
      </c>
      <c r="J2101" s="406" t="s">
        <v>314</v>
      </c>
      <c r="K2101" s="406"/>
      <c r="L2101" s="406"/>
      <c r="M2101" s="406"/>
      <c r="N2101" s="406"/>
      <c r="O2101" s="406">
        <v>0</v>
      </c>
      <c r="P2101" s="406">
        <v>0.25</v>
      </c>
      <c r="Q2101" s="463">
        <v>4</v>
      </c>
      <c r="R2101" s="464" t="s">
        <v>149</v>
      </c>
      <c r="S2101" s="464" t="s">
        <v>138</v>
      </c>
      <c r="T2101" s="464">
        <v>0</v>
      </c>
      <c r="U2101" s="464">
        <v>0.25</v>
      </c>
      <c r="V2101" s="464" t="s">
        <v>150</v>
      </c>
    </row>
    <row r="2102" spans="1:22" x14ac:dyDescent="0.2">
      <c r="A2102" s="406" t="s">
        <v>258</v>
      </c>
      <c r="B2102" s="406" t="s">
        <v>259</v>
      </c>
      <c r="C2102" s="406" t="s">
        <v>123</v>
      </c>
      <c r="D2102" s="406" t="s">
        <v>303</v>
      </c>
      <c r="E2102" s="406" t="s">
        <v>407</v>
      </c>
      <c r="F2102" s="406">
        <v>4</v>
      </c>
      <c r="G2102" s="406" t="s">
        <v>230</v>
      </c>
      <c r="H2102" s="406" t="s">
        <v>149</v>
      </c>
      <c r="I2102" s="406" t="s">
        <v>246</v>
      </c>
      <c r="J2102" s="406" t="s">
        <v>307</v>
      </c>
      <c r="K2102" s="406"/>
      <c r="L2102" s="406"/>
      <c r="M2102" s="406"/>
      <c r="N2102" s="406"/>
      <c r="O2102" s="406">
        <v>0</v>
      </c>
      <c r="P2102" s="406">
        <v>0</v>
      </c>
      <c r="Q2102" s="463">
        <v>4</v>
      </c>
      <c r="R2102" s="464" t="s">
        <v>149</v>
      </c>
      <c r="S2102" s="464" t="s">
        <v>139</v>
      </c>
      <c r="T2102" s="464">
        <v>0</v>
      </c>
      <c r="U2102" s="464">
        <v>0</v>
      </c>
      <c r="V2102" s="464" t="s">
        <v>150</v>
      </c>
    </row>
    <row r="2103" spans="1:22" x14ac:dyDescent="0.2">
      <c r="A2103" s="406" t="s">
        <v>258</v>
      </c>
      <c r="B2103" s="406" t="s">
        <v>259</v>
      </c>
      <c r="C2103" s="406" t="s">
        <v>123</v>
      </c>
      <c r="D2103" s="406" t="s">
        <v>304</v>
      </c>
      <c r="E2103" s="406" t="s">
        <v>407</v>
      </c>
      <c r="F2103" s="406">
        <v>4</v>
      </c>
      <c r="G2103" s="406" t="s">
        <v>230</v>
      </c>
      <c r="H2103" s="406" t="s">
        <v>149</v>
      </c>
      <c r="I2103" s="406" t="s">
        <v>246</v>
      </c>
      <c r="J2103" s="406" t="s">
        <v>314</v>
      </c>
      <c r="K2103" s="406"/>
      <c r="L2103" s="406"/>
      <c r="M2103" s="406"/>
      <c r="N2103" s="406"/>
      <c r="O2103" s="406">
        <v>0</v>
      </c>
      <c r="P2103" s="406">
        <v>0.25</v>
      </c>
      <c r="Q2103" s="463">
        <v>4</v>
      </c>
      <c r="R2103" s="464" t="s">
        <v>149</v>
      </c>
      <c r="S2103" s="464" t="s">
        <v>140</v>
      </c>
      <c r="T2103" s="464">
        <v>0</v>
      </c>
      <c r="U2103" s="464">
        <v>0.25</v>
      </c>
      <c r="V2103" s="464" t="s">
        <v>150</v>
      </c>
    </row>
    <row r="2104" spans="1:22" x14ac:dyDescent="0.2">
      <c r="A2104" s="406" t="s">
        <v>258</v>
      </c>
      <c r="B2104" s="406" t="s">
        <v>259</v>
      </c>
      <c r="C2104" s="406" t="s">
        <v>123</v>
      </c>
      <c r="D2104" s="406" t="s">
        <v>304</v>
      </c>
      <c r="E2104" s="406" t="s">
        <v>407</v>
      </c>
      <c r="F2104" s="406">
        <v>4</v>
      </c>
      <c r="G2104" s="406" t="s">
        <v>230</v>
      </c>
      <c r="H2104" s="406" t="s">
        <v>149</v>
      </c>
      <c r="I2104" s="406" t="s">
        <v>246</v>
      </c>
      <c r="J2104" s="406" t="s">
        <v>307</v>
      </c>
      <c r="K2104" s="406"/>
      <c r="L2104" s="406"/>
      <c r="M2104" s="406"/>
      <c r="N2104" s="406"/>
      <c r="O2104" s="406">
        <v>0</v>
      </c>
      <c r="P2104" s="406">
        <v>0</v>
      </c>
      <c r="Q2104" s="463">
        <v>4</v>
      </c>
      <c r="R2104" s="464" t="s">
        <v>149</v>
      </c>
      <c r="S2104" s="464" t="s">
        <v>141</v>
      </c>
      <c r="T2104" s="464">
        <v>0</v>
      </c>
      <c r="U2104" s="464">
        <v>0</v>
      </c>
      <c r="V2104" s="464" t="s">
        <v>150</v>
      </c>
    </row>
    <row r="2105" spans="1:22" x14ac:dyDescent="0.2">
      <c r="A2105" s="406" t="s">
        <v>258</v>
      </c>
      <c r="B2105" s="406" t="s">
        <v>259</v>
      </c>
      <c r="C2105" s="406" t="s">
        <v>123</v>
      </c>
      <c r="D2105" s="406" t="s">
        <v>73</v>
      </c>
      <c r="E2105" s="406" t="s">
        <v>407</v>
      </c>
      <c r="F2105" s="406">
        <v>5</v>
      </c>
      <c r="G2105" s="406" t="s">
        <v>230</v>
      </c>
      <c r="H2105" s="406" t="s">
        <v>151</v>
      </c>
      <c r="I2105" s="406" t="s">
        <v>246</v>
      </c>
      <c r="J2105" s="406" t="s">
        <v>314</v>
      </c>
      <c r="K2105" s="406"/>
      <c r="L2105" s="406"/>
      <c r="M2105" s="406"/>
      <c r="N2105" s="406"/>
      <c r="O2105" s="406">
        <v>0</v>
      </c>
      <c r="P2105" s="406">
        <v>0.2</v>
      </c>
      <c r="Q2105" s="463">
        <v>5</v>
      </c>
      <c r="R2105" s="464" t="s">
        <v>151</v>
      </c>
      <c r="S2105" s="464" t="s">
        <v>132</v>
      </c>
      <c r="T2105" s="464">
        <v>0</v>
      </c>
      <c r="U2105" s="464">
        <v>0.2</v>
      </c>
      <c r="V2105" s="464" t="s">
        <v>152</v>
      </c>
    </row>
    <row r="2106" spans="1:22" x14ac:dyDescent="0.2">
      <c r="A2106" s="406" t="s">
        <v>258</v>
      </c>
      <c r="B2106" s="406" t="s">
        <v>259</v>
      </c>
      <c r="C2106" s="406" t="s">
        <v>123</v>
      </c>
      <c r="D2106" s="406" t="s">
        <v>73</v>
      </c>
      <c r="E2106" s="406" t="s">
        <v>407</v>
      </c>
      <c r="F2106" s="406">
        <v>5</v>
      </c>
      <c r="G2106" s="406" t="s">
        <v>230</v>
      </c>
      <c r="H2106" s="406" t="s">
        <v>151</v>
      </c>
      <c r="I2106" s="406" t="s">
        <v>246</v>
      </c>
      <c r="J2106" s="406" t="s">
        <v>307</v>
      </c>
      <c r="K2106" s="406"/>
      <c r="L2106" s="406"/>
      <c r="M2106" s="406"/>
      <c r="N2106" s="406"/>
      <c r="O2106" s="406">
        <v>0</v>
      </c>
      <c r="P2106" s="406">
        <v>0</v>
      </c>
      <c r="Q2106" s="463">
        <v>5</v>
      </c>
      <c r="R2106" s="464" t="s">
        <v>151</v>
      </c>
      <c r="S2106" s="464" t="s">
        <v>133</v>
      </c>
      <c r="T2106" s="464">
        <v>0</v>
      </c>
      <c r="U2106" s="464">
        <v>0</v>
      </c>
      <c r="V2106" s="464" t="s">
        <v>152</v>
      </c>
    </row>
    <row r="2107" spans="1:22" x14ac:dyDescent="0.2">
      <c r="A2107" s="406" t="s">
        <v>258</v>
      </c>
      <c r="B2107" s="406" t="s">
        <v>259</v>
      </c>
      <c r="C2107" s="406" t="s">
        <v>123</v>
      </c>
      <c r="D2107" s="406" t="s">
        <v>301</v>
      </c>
      <c r="E2107" s="406" t="s">
        <v>407</v>
      </c>
      <c r="F2107" s="406">
        <v>5</v>
      </c>
      <c r="G2107" s="406" t="s">
        <v>230</v>
      </c>
      <c r="H2107" s="406" t="s">
        <v>151</v>
      </c>
      <c r="I2107" s="406" t="s">
        <v>246</v>
      </c>
      <c r="J2107" s="406" t="s">
        <v>314</v>
      </c>
      <c r="K2107" s="406"/>
      <c r="L2107" s="406"/>
      <c r="M2107" s="406"/>
      <c r="N2107" s="406"/>
      <c r="O2107" s="406">
        <v>0</v>
      </c>
      <c r="P2107" s="406">
        <v>0</v>
      </c>
      <c r="Q2107" s="463">
        <v>5</v>
      </c>
      <c r="R2107" s="464" t="s">
        <v>151</v>
      </c>
      <c r="S2107" s="464" t="s">
        <v>134</v>
      </c>
      <c r="T2107" s="464">
        <v>0</v>
      </c>
      <c r="U2107" s="464">
        <v>0</v>
      </c>
      <c r="V2107" s="464" t="s">
        <v>152</v>
      </c>
    </row>
    <row r="2108" spans="1:22" x14ac:dyDescent="0.2">
      <c r="A2108" s="406" t="s">
        <v>258</v>
      </c>
      <c r="B2108" s="406" t="s">
        <v>259</v>
      </c>
      <c r="C2108" s="406" t="s">
        <v>123</v>
      </c>
      <c r="D2108" s="406" t="s">
        <v>301</v>
      </c>
      <c r="E2108" s="406" t="s">
        <v>407</v>
      </c>
      <c r="F2108" s="406">
        <v>5</v>
      </c>
      <c r="G2108" s="406" t="s">
        <v>230</v>
      </c>
      <c r="H2108" s="406" t="s">
        <v>151</v>
      </c>
      <c r="I2108" s="406" t="s">
        <v>246</v>
      </c>
      <c r="J2108" s="406" t="s">
        <v>307</v>
      </c>
      <c r="K2108" s="406"/>
      <c r="L2108" s="406"/>
      <c r="M2108" s="406"/>
      <c r="N2108" s="406"/>
      <c r="O2108" s="406">
        <v>0</v>
      </c>
      <c r="P2108" s="406">
        <v>0</v>
      </c>
      <c r="Q2108" s="463">
        <v>5</v>
      </c>
      <c r="R2108" s="464" t="s">
        <v>151</v>
      </c>
      <c r="S2108" s="464" t="s">
        <v>135</v>
      </c>
      <c r="T2108" s="464">
        <v>0</v>
      </c>
      <c r="U2108" s="464">
        <v>0</v>
      </c>
      <c r="V2108" s="464" t="s">
        <v>152</v>
      </c>
    </row>
    <row r="2109" spans="1:22" x14ac:dyDescent="0.2">
      <c r="A2109" s="406" t="s">
        <v>258</v>
      </c>
      <c r="B2109" s="406" t="s">
        <v>259</v>
      </c>
      <c r="C2109" s="406" t="s">
        <v>123</v>
      </c>
      <c r="D2109" s="406" t="s">
        <v>302</v>
      </c>
      <c r="E2109" s="406" t="s">
        <v>407</v>
      </c>
      <c r="F2109" s="406">
        <v>5</v>
      </c>
      <c r="G2109" s="406" t="s">
        <v>230</v>
      </c>
      <c r="H2109" s="406" t="s">
        <v>151</v>
      </c>
      <c r="I2109" s="406" t="s">
        <v>246</v>
      </c>
      <c r="J2109" s="406" t="s">
        <v>314</v>
      </c>
      <c r="K2109" s="406"/>
      <c r="L2109" s="406"/>
      <c r="M2109" s="406"/>
      <c r="N2109" s="406"/>
      <c r="O2109" s="406">
        <v>0</v>
      </c>
      <c r="P2109" s="406">
        <v>0</v>
      </c>
      <c r="Q2109" s="463">
        <v>5</v>
      </c>
      <c r="R2109" s="464" t="s">
        <v>151</v>
      </c>
      <c r="S2109" s="464" t="s">
        <v>136</v>
      </c>
      <c r="T2109" s="464">
        <v>0</v>
      </c>
      <c r="U2109" s="464">
        <v>0</v>
      </c>
      <c r="V2109" s="464" t="s">
        <v>152</v>
      </c>
    </row>
    <row r="2110" spans="1:22" x14ac:dyDescent="0.2">
      <c r="A2110" s="406" t="s">
        <v>258</v>
      </c>
      <c r="B2110" s="406" t="s">
        <v>259</v>
      </c>
      <c r="C2110" s="406" t="s">
        <v>123</v>
      </c>
      <c r="D2110" s="406" t="s">
        <v>302</v>
      </c>
      <c r="E2110" s="406" t="s">
        <v>407</v>
      </c>
      <c r="F2110" s="406">
        <v>5</v>
      </c>
      <c r="G2110" s="406" t="s">
        <v>230</v>
      </c>
      <c r="H2110" s="406" t="s">
        <v>151</v>
      </c>
      <c r="I2110" s="406" t="s">
        <v>246</v>
      </c>
      <c r="J2110" s="406" t="s">
        <v>307</v>
      </c>
      <c r="K2110" s="406"/>
      <c r="L2110" s="406"/>
      <c r="M2110" s="406"/>
      <c r="N2110" s="406"/>
      <c r="O2110" s="406">
        <v>0</v>
      </c>
      <c r="P2110" s="406">
        <v>0</v>
      </c>
      <c r="Q2110" s="463">
        <v>5</v>
      </c>
      <c r="R2110" s="464" t="s">
        <v>151</v>
      </c>
      <c r="S2110" s="464" t="s">
        <v>137</v>
      </c>
      <c r="T2110" s="464">
        <v>0</v>
      </c>
      <c r="U2110" s="464">
        <v>0</v>
      </c>
      <c r="V2110" s="464" t="s">
        <v>152</v>
      </c>
    </row>
    <row r="2111" spans="1:22" x14ac:dyDescent="0.2">
      <c r="A2111" s="406" t="s">
        <v>258</v>
      </c>
      <c r="B2111" s="406" t="s">
        <v>259</v>
      </c>
      <c r="C2111" s="406" t="s">
        <v>123</v>
      </c>
      <c r="D2111" s="406" t="s">
        <v>303</v>
      </c>
      <c r="E2111" s="406" t="s">
        <v>407</v>
      </c>
      <c r="F2111" s="406">
        <v>5</v>
      </c>
      <c r="G2111" s="406" t="s">
        <v>230</v>
      </c>
      <c r="H2111" s="406" t="s">
        <v>151</v>
      </c>
      <c r="I2111" s="406" t="s">
        <v>246</v>
      </c>
      <c r="J2111" s="406" t="s">
        <v>314</v>
      </c>
      <c r="K2111" s="406"/>
      <c r="L2111" s="406"/>
      <c r="M2111" s="406"/>
      <c r="N2111" s="406"/>
      <c r="O2111" s="406">
        <v>0</v>
      </c>
      <c r="P2111" s="406">
        <v>0</v>
      </c>
      <c r="Q2111" s="463">
        <v>5</v>
      </c>
      <c r="R2111" s="464" t="s">
        <v>151</v>
      </c>
      <c r="S2111" s="464" t="s">
        <v>138</v>
      </c>
      <c r="T2111" s="464">
        <v>0</v>
      </c>
      <c r="U2111" s="464">
        <v>0</v>
      </c>
      <c r="V2111" s="464" t="s">
        <v>152</v>
      </c>
    </row>
    <row r="2112" spans="1:22" x14ac:dyDescent="0.2">
      <c r="A2112" s="406" t="s">
        <v>258</v>
      </c>
      <c r="B2112" s="406" t="s">
        <v>259</v>
      </c>
      <c r="C2112" s="406" t="s">
        <v>123</v>
      </c>
      <c r="D2112" s="406" t="s">
        <v>303</v>
      </c>
      <c r="E2112" s="406" t="s">
        <v>407</v>
      </c>
      <c r="F2112" s="406">
        <v>5</v>
      </c>
      <c r="G2112" s="406" t="s">
        <v>230</v>
      </c>
      <c r="H2112" s="406" t="s">
        <v>151</v>
      </c>
      <c r="I2112" s="406" t="s">
        <v>246</v>
      </c>
      <c r="J2112" s="406" t="s">
        <v>307</v>
      </c>
      <c r="K2112" s="406"/>
      <c r="L2112" s="406"/>
      <c r="M2112" s="406"/>
      <c r="N2112" s="406"/>
      <c r="O2112" s="406">
        <v>0</v>
      </c>
      <c r="P2112" s="406">
        <v>0</v>
      </c>
      <c r="Q2112" s="463">
        <v>5</v>
      </c>
      <c r="R2112" s="464" t="s">
        <v>151</v>
      </c>
      <c r="S2112" s="464" t="s">
        <v>139</v>
      </c>
      <c r="T2112" s="464">
        <v>0</v>
      </c>
      <c r="U2112" s="464">
        <v>0</v>
      </c>
      <c r="V2112" s="464" t="s">
        <v>152</v>
      </c>
    </row>
    <row r="2113" spans="1:22" x14ac:dyDescent="0.2">
      <c r="A2113" s="406" t="s">
        <v>258</v>
      </c>
      <c r="B2113" s="406" t="s">
        <v>259</v>
      </c>
      <c r="C2113" s="406" t="s">
        <v>123</v>
      </c>
      <c r="D2113" s="406" t="s">
        <v>304</v>
      </c>
      <c r="E2113" s="406" t="s">
        <v>407</v>
      </c>
      <c r="F2113" s="406">
        <v>5</v>
      </c>
      <c r="G2113" s="406" t="s">
        <v>230</v>
      </c>
      <c r="H2113" s="406" t="s">
        <v>151</v>
      </c>
      <c r="I2113" s="406" t="s">
        <v>246</v>
      </c>
      <c r="J2113" s="406" t="s">
        <v>314</v>
      </c>
      <c r="K2113" s="406"/>
      <c r="L2113" s="406"/>
      <c r="M2113" s="406"/>
      <c r="N2113" s="406"/>
      <c r="O2113" s="406">
        <v>0</v>
      </c>
      <c r="P2113" s="406">
        <v>0</v>
      </c>
      <c r="Q2113" s="463">
        <v>5</v>
      </c>
      <c r="R2113" s="464" t="s">
        <v>151</v>
      </c>
      <c r="S2113" s="464" t="s">
        <v>140</v>
      </c>
      <c r="T2113" s="464">
        <v>0</v>
      </c>
      <c r="U2113" s="464">
        <v>0</v>
      </c>
      <c r="V2113" s="464" t="s">
        <v>152</v>
      </c>
    </row>
    <row r="2114" spans="1:22" x14ac:dyDescent="0.2">
      <c r="A2114" s="406" t="s">
        <v>258</v>
      </c>
      <c r="B2114" s="406" t="s">
        <v>259</v>
      </c>
      <c r="C2114" s="406" t="s">
        <v>123</v>
      </c>
      <c r="D2114" s="406" t="s">
        <v>304</v>
      </c>
      <c r="E2114" s="406" t="s">
        <v>407</v>
      </c>
      <c r="F2114" s="406">
        <v>5</v>
      </c>
      <c r="G2114" s="406" t="s">
        <v>230</v>
      </c>
      <c r="H2114" s="406" t="s">
        <v>151</v>
      </c>
      <c r="I2114" s="406" t="s">
        <v>246</v>
      </c>
      <c r="J2114" s="406" t="s">
        <v>307</v>
      </c>
      <c r="K2114" s="406"/>
      <c r="L2114" s="406"/>
      <c r="M2114" s="406"/>
      <c r="N2114" s="406"/>
      <c r="O2114" s="406">
        <v>0</v>
      </c>
      <c r="P2114" s="406">
        <v>0</v>
      </c>
      <c r="Q2114" s="463">
        <v>5</v>
      </c>
      <c r="R2114" s="464" t="s">
        <v>151</v>
      </c>
      <c r="S2114" s="464" t="s">
        <v>141</v>
      </c>
      <c r="T2114" s="464">
        <v>0</v>
      </c>
      <c r="U2114" s="464">
        <v>0</v>
      </c>
      <c r="V2114" s="464" t="s">
        <v>152</v>
      </c>
    </row>
    <row r="2115" spans="1:22" x14ac:dyDescent="0.2">
      <c r="A2115" s="406" t="s">
        <v>258</v>
      </c>
      <c r="B2115" s="406" t="s">
        <v>259</v>
      </c>
      <c r="C2115" s="406" t="s">
        <v>123</v>
      </c>
      <c r="D2115" s="406" t="s">
        <v>73</v>
      </c>
      <c r="E2115" s="406" t="s">
        <v>407</v>
      </c>
      <c r="F2115" s="406">
        <v>6</v>
      </c>
      <c r="G2115" s="406" t="s">
        <v>230</v>
      </c>
      <c r="H2115" s="406" t="s">
        <v>153</v>
      </c>
      <c r="I2115" s="406" t="s">
        <v>246</v>
      </c>
      <c r="J2115" s="406" t="s">
        <v>314</v>
      </c>
      <c r="K2115" s="406"/>
      <c r="L2115" s="406"/>
      <c r="M2115" s="406"/>
      <c r="N2115" s="406"/>
      <c r="O2115" s="406">
        <v>0</v>
      </c>
      <c r="P2115" s="406">
        <v>0.4</v>
      </c>
      <c r="Q2115" s="463">
        <v>6</v>
      </c>
      <c r="R2115" s="464" t="s">
        <v>153</v>
      </c>
      <c r="S2115" s="464" t="s">
        <v>132</v>
      </c>
      <c r="T2115" s="464">
        <v>0</v>
      </c>
      <c r="U2115" s="464">
        <v>0.4</v>
      </c>
      <c r="V2115" s="464" t="s">
        <v>154</v>
      </c>
    </row>
    <row r="2116" spans="1:22" x14ac:dyDescent="0.2">
      <c r="A2116" s="406" t="s">
        <v>258</v>
      </c>
      <c r="B2116" s="406" t="s">
        <v>259</v>
      </c>
      <c r="C2116" s="406" t="s">
        <v>123</v>
      </c>
      <c r="D2116" s="406" t="s">
        <v>73</v>
      </c>
      <c r="E2116" s="406" t="s">
        <v>407</v>
      </c>
      <c r="F2116" s="406">
        <v>6</v>
      </c>
      <c r="G2116" s="406" t="s">
        <v>230</v>
      </c>
      <c r="H2116" s="406" t="s">
        <v>153</v>
      </c>
      <c r="I2116" s="406" t="s">
        <v>246</v>
      </c>
      <c r="J2116" s="406" t="s">
        <v>307</v>
      </c>
      <c r="K2116" s="406"/>
      <c r="L2116" s="406"/>
      <c r="M2116" s="406"/>
      <c r="N2116" s="406"/>
      <c r="O2116" s="406">
        <v>0</v>
      </c>
      <c r="P2116" s="406">
        <v>0</v>
      </c>
      <c r="Q2116" s="463">
        <v>6</v>
      </c>
      <c r="R2116" s="464" t="s">
        <v>153</v>
      </c>
      <c r="S2116" s="464" t="s">
        <v>133</v>
      </c>
      <c r="T2116" s="464">
        <v>0</v>
      </c>
      <c r="U2116" s="464">
        <v>0</v>
      </c>
      <c r="V2116" s="464" t="s">
        <v>154</v>
      </c>
    </row>
    <row r="2117" spans="1:22" x14ac:dyDescent="0.2">
      <c r="A2117" s="406" t="s">
        <v>258</v>
      </c>
      <c r="B2117" s="406" t="s">
        <v>259</v>
      </c>
      <c r="C2117" s="406" t="s">
        <v>123</v>
      </c>
      <c r="D2117" s="406" t="s">
        <v>301</v>
      </c>
      <c r="E2117" s="406" t="s">
        <v>407</v>
      </c>
      <c r="F2117" s="406">
        <v>6</v>
      </c>
      <c r="G2117" s="406" t="s">
        <v>230</v>
      </c>
      <c r="H2117" s="406" t="s">
        <v>153</v>
      </c>
      <c r="I2117" s="406" t="s">
        <v>246</v>
      </c>
      <c r="J2117" s="406" t="s">
        <v>314</v>
      </c>
      <c r="K2117" s="406"/>
      <c r="L2117" s="406"/>
      <c r="M2117" s="406"/>
      <c r="N2117" s="406"/>
      <c r="O2117" s="406">
        <v>0</v>
      </c>
      <c r="P2117" s="406">
        <v>0</v>
      </c>
      <c r="Q2117" s="463">
        <v>6</v>
      </c>
      <c r="R2117" s="464" t="s">
        <v>153</v>
      </c>
      <c r="S2117" s="464" t="s">
        <v>134</v>
      </c>
      <c r="T2117" s="464">
        <v>0</v>
      </c>
      <c r="U2117" s="464">
        <v>0</v>
      </c>
      <c r="V2117" s="464" t="s">
        <v>154</v>
      </c>
    </row>
    <row r="2118" spans="1:22" x14ac:dyDescent="0.2">
      <c r="A2118" s="406" t="s">
        <v>258</v>
      </c>
      <c r="B2118" s="406" t="s">
        <v>259</v>
      </c>
      <c r="C2118" s="406" t="s">
        <v>123</v>
      </c>
      <c r="D2118" s="406" t="s">
        <v>301</v>
      </c>
      <c r="E2118" s="406" t="s">
        <v>407</v>
      </c>
      <c r="F2118" s="406">
        <v>6</v>
      </c>
      <c r="G2118" s="406" t="s">
        <v>230</v>
      </c>
      <c r="H2118" s="406" t="s">
        <v>153</v>
      </c>
      <c r="I2118" s="406" t="s">
        <v>246</v>
      </c>
      <c r="J2118" s="406" t="s">
        <v>307</v>
      </c>
      <c r="K2118" s="406"/>
      <c r="L2118" s="406"/>
      <c r="M2118" s="406"/>
      <c r="N2118" s="406"/>
      <c r="O2118" s="406">
        <v>0</v>
      </c>
      <c r="P2118" s="406">
        <v>0</v>
      </c>
      <c r="Q2118" s="463">
        <v>6</v>
      </c>
      <c r="R2118" s="464" t="s">
        <v>153</v>
      </c>
      <c r="S2118" s="464" t="s">
        <v>135</v>
      </c>
      <c r="T2118" s="464">
        <v>0</v>
      </c>
      <c r="U2118" s="464">
        <v>0</v>
      </c>
      <c r="V2118" s="464" t="s">
        <v>154</v>
      </c>
    </row>
    <row r="2119" spans="1:22" x14ac:dyDescent="0.2">
      <c r="A2119" s="406" t="s">
        <v>258</v>
      </c>
      <c r="B2119" s="406" t="s">
        <v>259</v>
      </c>
      <c r="C2119" s="406" t="s">
        <v>123</v>
      </c>
      <c r="D2119" s="406" t="s">
        <v>302</v>
      </c>
      <c r="E2119" s="406" t="s">
        <v>407</v>
      </c>
      <c r="F2119" s="406">
        <v>6</v>
      </c>
      <c r="G2119" s="406" t="s">
        <v>230</v>
      </c>
      <c r="H2119" s="406" t="s">
        <v>153</v>
      </c>
      <c r="I2119" s="406" t="s">
        <v>246</v>
      </c>
      <c r="J2119" s="406" t="s">
        <v>314</v>
      </c>
      <c r="K2119" s="406"/>
      <c r="L2119" s="406"/>
      <c r="M2119" s="406"/>
      <c r="N2119" s="406"/>
      <c r="O2119" s="406">
        <v>0</v>
      </c>
      <c r="P2119" s="406">
        <v>0</v>
      </c>
      <c r="Q2119" s="463">
        <v>6</v>
      </c>
      <c r="R2119" s="464" t="s">
        <v>153</v>
      </c>
      <c r="S2119" s="464" t="s">
        <v>136</v>
      </c>
      <c r="T2119" s="464">
        <v>0</v>
      </c>
      <c r="U2119" s="464">
        <v>0</v>
      </c>
      <c r="V2119" s="464" t="s">
        <v>154</v>
      </c>
    </row>
    <row r="2120" spans="1:22" x14ac:dyDescent="0.2">
      <c r="A2120" s="406" t="s">
        <v>258</v>
      </c>
      <c r="B2120" s="406" t="s">
        <v>259</v>
      </c>
      <c r="C2120" s="406" t="s">
        <v>123</v>
      </c>
      <c r="D2120" s="406" t="s">
        <v>302</v>
      </c>
      <c r="E2120" s="406" t="s">
        <v>407</v>
      </c>
      <c r="F2120" s="406">
        <v>6</v>
      </c>
      <c r="G2120" s="406" t="s">
        <v>230</v>
      </c>
      <c r="H2120" s="406" t="s">
        <v>153</v>
      </c>
      <c r="I2120" s="406" t="s">
        <v>246</v>
      </c>
      <c r="J2120" s="406" t="s">
        <v>307</v>
      </c>
      <c r="K2120" s="406"/>
      <c r="L2120" s="406"/>
      <c r="M2120" s="406"/>
      <c r="N2120" s="406"/>
      <c r="O2120" s="406">
        <v>0</v>
      </c>
      <c r="P2120" s="406">
        <v>0</v>
      </c>
      <c r="Q2120" s="463">
        <v>6</v>
      </c>
      <c r="R2120" s="464" t="s">
        <v>153</v>
      </c>
      <c r="S2120" s="464" t="s">
        <v>137</v>
      </c>
      <c r="T2120" s="464">
        <v>0</v>
      </c>
      <c r="U2120" s="464">
        <v>0</v>
      </c>
      <c r="V2120" s="464" t="s">
        <v>154</v>
      </c>
    </row>
    <row r="2121" spans="1:22" x14ac:dyDescent="0.2">
      <c r="A2121" s="406" t="s">
        <v>258</v>
      </c>
      <c r="B2121" s="406" t="s">
        <v>259</v>
      </c>
      <c r="C2121" s="406" t="s">
        <v>123</v>
      </c>
      <c r="D2121" s="406" t="s">
        <v>303</v>
      </c>
      <c r="E2121" s="406" t="s">
        <v>407</v>
      </c>
      <c r="F2121" s="406">
        <v>6</v>
      </c>
      <c r="G2121" s="406" t="s">
        <v>230</v>
      </c>
      <c r="H2121" s="406" t="s">
        <v>153</v>
      </c>
      <c r="I2121" s="406" t="s">
        <v>246</v>
      </c>
      <c r="J2121" s="406" t="s">
        <v>314</v>
      </c>
      <c r="K2121" s="406"/>
      <c r="L2121" s="406"/>
      <c r="M2121" s="406"/>
      <c r="N2121" s="406"/>
      <c r="O2121" s="406">
        <v>0</v>
      </c>
      <c r="P2121" s="406">
        <v>0</v>
      </c>
      <c r="Q2121" s="463">
        <v>6</v>
      </c>
      <c r="R2121" s="464" t="s">
        <v>153</v>
      </c>
      <c r="S2121" s="464" t="s">
        <v>138</v>
      </c>
      <c r="T2121" s="464">
        <v>0</v>
      </c>
      <c r="U2121" s="464">
        <v>0</v>
      </c>
      <c r="V2121" s="464" t="s">
        <v>154</v>
      </c>
    </row>
    <row r="2122" spans="1:22" x14ac:dyDescent="0.2">
      <c r="A2122" s="406" t="s">
        <v>258</v>
      </c>
      <c r="B2122" s="406" t="s">
        <v>259</v>
      </c>
      <c r="C2122" s="406" t="s">
        <v>123</v>
      </c>
      <c r="D2122" s="406" t="s">
        <v>303</v>
      </c>
      <c r="E2122" s="406" t="s">
        <v>407</v>
      </c>
      <c r="F2122" s="406">
        <v>6</v>
      </c>
      <c r="G2122" s="406" t="s">
        <v>230</v>
      </c>
      <c r="H2122" s="406" t="s">
        <v>153</v>
      </c>
      <c r="I2122" s="406" t="s">
        <v>246</v>
      </c>
      <c r="J2122" s="406" t="s">
        <v>307</v>
      </c>
      <c r="K2122" s="406"/>
      <c r="L2122" s="406"/>
      <c r="M2122" s="406"/>
      <c r="N2122" s="406"/>
      <c r="O2122" s="406">
        <v>0</v>
      </c>
      <c r="P2122" s="406">
        <v>0</v>
      </c>
      <c r="Q2122" s="463">
        <v>6</v>
      </c>
      <c r="R2122" s="464" t="s">
        <v>153</v>
      </c>
      <c r="S2122" s="464" t="s">
        <v>139</v>
      </c>
      <c r="T2122" s="464">
        <v>0</v>
      </c>
      <c r="U2122" s="464">
        <v>0</v>
      </c>
      <c r="V2122" s="464" t="s">
        <v>154</v>
      </c>
    </row>
    <row r="2123" spans="1:22" x14ac:dyDescent="0.2">
      <c r="A2123" s="406" t="s">
        <v>258</v>
      </c>
      <c r="B2123" s="406" t="s">
        <v>259</v>
      </c>
      <c r="C2123" s="406" t="s">
        <v>123</v>
      </c>
      <c r="D2123" s="406" t="s">
        <v>304</v>
      </c>
      <c r="E2123" s="406" t="s">
        <v>407</v>
      </c>
      <c r="F2123" s="406">
        <v>6</v>
      </c>
      <c r="G2123" s="406" t="s">
        <v>230</v>
      </c>
      <c r="H2123" s="406" t="s">
        <v>153</v>
      </c>
      <c r="I2123" s="406" t="s">
        <v>246</v>
      </c>
      <c r="J2123" s="406" t="s">
        <v>314</v>
      </c>
      <c r="K2123" s="406"/>
      <c r="L2123" s="406"/>
      <c r="M2123" s="406"/>
      <c r="N2123" s="406"/>
      <c r="O2123" s="406">
        <v>0</v>
      </c>
      <c r="P2123" s="406">
        <v>0</v>
      </c>
      <c r="Q2123" s="463">
        <v>6</v>
      </c>
      <c r="R2123" s="464" t="s">
        <v>153</v>
      </c>
      <c r="S2123" s="464" t="s">
        <v>140</v>
      </c>
      <c r="T2123" s="464">
        <v>0</v>
      </c>
      <c r="U2123" s="464">
        <v>0</v>
      </c>
      <c r="V2123" s="464" t="s">
        <v>154</v>
      </c>
    </row>
    <row r="2124" spans="1:22" x14ac:dyDescent="0.2">
      <c r="A2124" s="406" t="s">
        <v>258</v>
      </c>
      <c r="B2124" s="406" t="s">
        <v>259</v>
      </c>
      <c r="C2124" s="406" t="s">
        <v>123</v>
      </c>
      <c r="D2124" s="406" t="s">
        <v>304</v>
      </c>
      <c r="E2124" s="406" t="s">
        <v>407</v>
      </c>
      <c r="F2124" s="406">
        <v>6</v>
      </c>
      <c r="G2124" s="406" t="s">
        <v>230</v>
      </c>
      <c r="H2124" s="406" t="s">
        <v>153</v>
      </c>
      <c r="I2124" s="406" t="s">
        <v>246</v>
      </c>
      <c r="J2124" s="406" t="s">
        <v>307</v>
      </c>
      <c r="K2124" s="406"/>
      <c r="L2124" s="406"/>
      <c r="M2124" s="406"/>
      <c r="N2124" s="406"/>
      <c r="O2124" s="406">
        <v>0</v>
      </c>
      <c r="P2124" s="406">
        <v>0</v>
      </c>
      <c r="Q2124" s="463">
        <v>6</v>
      </c>
      <c r="R2124" s="464" t="s">
        <v>153</v>
      </c>
      <c r="S2124" s="464" t="s">
        <v>141</v>
      </c>
      <c r="T2124" s="464">
        <v>0</v>
      </c>
      <c r="U2124" s="464">
        <v>0</v>
      </c>
      <c r="V2124" s="464" t="s">
        <v>154</v>
      </c>
    </row>
    <row r="2125" spans="1:22" x14ac:dyDescent="0.2">
      <c r="A2125" s="406" t="s">
        <v>258</v>
      </c>
      <c r="B2125" s="406" t="s">
        <v>259</v>
      </c>
      <c r="C2125" s="406" t="s">
        <v>123</v>
      </c>
      <c r="D2125" s="406" t="s">
        <v>73</v>
      </c>
      <c r="E2125" s="406" t="s">
        <v>407</v>
      </c>
      <c r="F2125" s="406">
        <v>7</v>
      </c>
      <c r="G2125" s="406" t="s">
        <v>230</v>
      </c>
      <c r="H2125" s="406" t="s">
        <v>84</v>
      </c>
      <c r="I2125" s="406" t="s">
        <v>246</v>
      </c>
      <c r="J2125" s="406" t="s">
        <v>314</v>
      </c>
      <c r="K2125" s="406"/>
      <c r="L2125" s="406"/>
      <c r="M2125" s="406"/>
      <c r="N2125" s="406"/>
      <c r="O2125" s="406">
        <v>0</v>
      </c>
      <c r="P2125" s="406">
        <v>0.25</v>
      </c>
      <c r="Q2125" s="463">
        <v>7</v>
      </c>
      <c r="R2125" s="464" t="s">
        <v>84</v>
      </c>
      <c r="S2125" s="464" t="s">
        <v>132</v>
      </c>
      <c r="T2125" s="464">
        <v>0</v>
      </c>
      <c r="U2125" s="464">
        <v>0.25</v>
      </c>
      <c r="V2125" s="464" t="s">
        <v>155</v>
      </c>
    </row>
    <row r="2126" spans="1:22" x14ac:dyDescent="0.2">
      <c r="A2126" s="406" t="s">
        <v>258</v>
      </c>
      <c r="B2126" s="406" t="s">
        <v>259</v>
      </c>
      <c r="C2126" s="406" t="s">
        <v>123</v>
      </c>
      <c r="D2126" s="406" t="s">
        <v>73</v>
      </c>
      <c r="E2126" s="406" t="s">
        <v>407</v>
      </c>
      <c r="F2126" s="406">
        <v>7</v>
      </c>
      <c r="G2126" s="406" t="s">
        <v>230</v>
      </c>
      <c r="H2126" s="406" t="s">
        <v>84</v>
      </c>
      <c r="I2126" s="406" t="s">
        <v>246</v>
      </c>
      <c r="J2126" s="406" t="s">
        <v>307</v>
      </c>
      <c r="K2126" s="406"/>
      <c r="L2126" s="406"/>
      <c r="M2126" s="406"/>
      <c r="N2126" s="406"/>
      <c r="O2126" s="406">
        <v>0</v>
      </c>
      <c r="P2126" s="406">
        <v>0</v>
      </c>
      <c r="Q2126" s="463">
        <v>7</v>
      </c>
      <c r="R2126" s="464" t="s">
        <v>84</v>
      </c>
      <c r="S2126" s="464" t="s">
        <v>133</v>
      </c>
      <c r="T2126" s="464">
        <v>0</v>
      </c>
      <c r="U2126" s="464">
        <v>0</v>
      </c>
      <c r="V2126" s="464" t="s">
        <v>155</v>
      </c>
    </row>
    <row r="2127" spans="1:22" x14ac:dyDescent="0.2">
      <c r="A2127" s="406" t="s">
        <v>258</v>
      </c>
      <c r="B2127" s="406" t="s">
        <v>259</v>
      </c>
      <c r="C2127" s="406" t="s">
        <v>123</v>
      </c>
      <c r="D2127" s="406" t="s">
        <v>301</v>
      </c>
      <c r="E2127" s="406" t="s">
        <v>407</v>
      </c>
      <c r="F2127" s="406">
        <v>7</v>
      </c>
      <c r="G2127" s="406" t="s">
        <v>230</v>
      </c>
      <c r="H2127" s="406" t="s">
        <v>84</v>
      </c>
      <c r="I2127" s="406" t="s">
        <v>246</v>
      </c>
      <c r="J2127" s="406" t="s">
        <v>314</v>
      </c>
      <c r="K2127" s="406"/>
      <c r="L2127" s="406"/>
      <c r="M2127" s="406"/>
      <c r="N2127" s="406"/>
      <c r="O2127" s="406">
        <v>0</v>
      </c>
      <c r="P2127" s="406">
        <v>0</v>
      </c>
      <c r="Q2127" s="463">
        <v>7</v>
      </c>
      <c r="R2127" s="464" t="s">
        <v>84</v>
      </c>
      <c r="S2127" s="464" t="s">
        <v>134</v>
      </c>
      <c r="T2127" s="464">
        <v>0</v>
      </c>
      <c r="U2127" s="464">
        <v>0</v>
      </c>
      <c r="V2127" s="464" t="s">
        <v>155</v>
      </c>
    </row>
    <row r="2128" spans="1:22" x14ac:dyDescent="0.2">
      <c r="A2128" s="406" t="s">
        <v>258</v>
      </c>
      <c r="B2128" s="406" t="s">
        <v>259</v>
      </c>
      <c r="C2128" s="406" t="s">
        <v>123</v>
      </c>
      <c r="D2128" s="406" t="s">
        <v>301</v>
      </c>
      <c r="E2128" s="406" t="s">
        <v>407</v>
      </c>
      <c r="F2128" s="406">
        <v>7</v>
      </c>
      <c r="G2128" s="406" t="s">
        <v>230</v>
      </c>
      <c r="H2128" s="406" t="s">
        <v>84</v>
      </c>
      <c r="I2128" s="406" t="s">
        <v>246</v>
      </c>
      <c r="J2128" s="406" t="s">
        <v>307</v>
      </c>
      <c r="K2128" s="406"/>
      <c r="L2128" s="406"/>
      <c r="M2128" s="406"/>
      <c r="N2128" s="406"/>
      <c r="O2128" s="406">
        <v>0</v>
      </c>
      <c r="P2128" s="406">
        <v>0</v>
      </c>
      <c r="Q2128" s="463">
        <v>7</v>
      </c>
      <c r="R2128" s="464" t="s">
        <v>84</v>
      </c>
      <c r="S2128" s="464" t="s">
        <v>135</v>
      </c>
      <c r="T2128" s="464">
        <v>0</v>
      </c>
      <c r="U2128" s="464">
        <v>0</v>
      </c>
      <c r="V2128" s="464" t="s">
        <v>155</v>
      </c>
    </row>
    <row r="2129" spans="1:22" x14ac:dyDescent="0.2">
      <c r="A2129" s="406" t="s">
        <v>258</v>
      </c>
      <c r="B2129" s="406" t="s">
        <v>259</v>
      </c>
      <c r="C2129" s="406" t="s">
        <v>123</v>
      </c>
      <c r="D2129" s="406" t="s">
        <v>302</v>
      </c>
      <c r="E2129" s="406" t="s">
        <v>407</v>
      </c>
      <c r="F2129" s="406">
        <v>7</v>
      </c>
      <c r="G2129" s="406" t="s">
        <v>230</v>
      </c>
      <c r="H2129" s="406" t="s">
        <v>84</v>
      </c>
      <c r="I2129" s="406" t="s">
        <v>246</v>
      </c>
      <c r="J2129" s="406" t="s">
        <v>314</v>
      </c>
      <c r="K2129" s="406"/>
      <c r="L2129" s="406"/>
      <c r="M2129" s="406"/>
      <c r="N2129" s="406"/>
      <c r="O2129" s="406">
        <v>0</v>
      </c>
      <c r="P2129" s="406">
        <v>0</v>
      </c>
      <c r="Q2129" s="463">
        <v>7</v>
      </c>
      <c r="R2129" s="464" t="s">
        <v>84</v>
      </c>
      <c r="S2129" s="464" t="s">
        <v>136</v>
      </c>
      <c r="T2129" s="464">
        <v>0</v>
      </c>
      <c r="U2129" s="464">
        <v>0</v>
      </c>
      <c r="V2129" s="464" t="s">
        <v>155</v>
      </c>
    </row>
    <row r="2130" spans="1:22" x14ac:dyDescent="0.2">
      <c r="A2130" s="406" t="s">
        <v>258</v>
      </c>
      <c r="B2130" s="406" t="s">
        <v>259</v>
      </c>
      <c r="C2130" s="406" t="s">
        <v>123</v>
      </c>
      <c r="D2130" s="406" t="s">
        <v>302</v>
      </c>
      <c r="E2130" s="406" t="s">
        <v>407</v>
      </c>
      <c r="F2130" s="406">
        <v>7</v>
      </c>
      <c r="G2130" s="406" t="s">
        <v>230</v>
      </c>
      <c r="H2130" s="406" t="s">
        <v>84</v>
      </c>
      <c r="I2130" s="406" t="s">
        <v>246</v>
      </c>
      <c r="J2130" s="406" t="s">
        <v>307</v>
      </c>
      <c r="K2130" s="406"/>
      <c r="L2130" s="406"/>
      <c r="M2130" s="406"/>
      <c r="N2130" s="406"/>
      <c r="O2130" s="406">
        <v>0</v>
      </c>
      <c r="P2130" s="406">
        <v>0</v>
      </c>
      <c r="Q2130" s="463">
        <v>7</v>
      </c>
      <c r="R2130" s="464" t="s">
        <v>84</v>
      </c>
      <c r="S2130" s="464" t="s">
        <v>137</v>
      </c>
      <c r="T2130" s="464">
        <v>0</v>
      </c>
      <c r="U2130" s="464">
        <v>0</v>
      </c>
      <c r="V2130" s="464" t="s">
        <v>155</v>
      </c>
    </row>
    <row r="2131" spans="1:22" x14ac:dyDescent="0.2">
      <c r="A2131" s="406" t="s">
        <v>258</v>
      </c>
      <c r="B2131" s="406" t="s">
        <v>259</v>
      </c>
      <c r="C2131" s="406" t="s">
        <v>123</v>
      </c>
      <c r="D2131" s="406" t="s">
        <v>303</v>
      </c>
      <c r="E2131" s="406" t="s">
        <v>407</v>
      </c>
      <c r="F2131" s="406">
        <v>7</v>
      </c>
      <c r="G2131" s="406" t="s">
        <v>230</v>
      </c>
      <c r="H2131" s="406" t="s">
        <v>84</v>
      </c>
      <c r="I2131" s="406" t="s">
        <v>246</v>
      </c>
      <c r="J2131" s="406" t="s">
        <v>314</v>
      </c>
      <c r="K2131" s="406"/>
      <c r="L2131" s="406"/>
      <c r="M2131" s="406"/>
      <c r="N2131" s="406"/>
      <c r="O2131" s="406">
        <v>0</v>
      </c>
      <c r="P2131" s="406">
        <v>0</v>
      </c>
      <c r="Q2131" s="463">
        <v>7</v>
      </c>
      <c r="R2131" s="464" t="s">
        <v>84</v>
      </c>
      <c r="S2131" s="464" t="s">
        <v>138</v>
      </c>
      <c r="T2131" s="464">
        <v>0</v>
      </c>
      <c r="U2131" s="464">
        <v>0</v>
      </c>
      <c r="V2131" s="464" t="s">
        <v>155</v>
      </c>
    </row>
    <row r="2132" spans="1:22" x14ac:dyDescent="0.2">
      <c r="A2132" s="406" t="s">
        <v>258</v>
      </c>
      <c r="B2132" s="406" t="s">
        <v>259</v>
      </c>
      <c r="C2132" s="406" t="s">
        <v>123</v>
      </c>
      <c r="D2132" s="406" t="s">
        <v>303</v>
      </c>
      <c r="E2132" s="406" t="s">
        <v>407</v>
      </c>
      <c r="F2132" s="406">
        <v>7</v>
      </c>
      <c r="G2132" s="406" t="s">
        <v>230</v>
      </c>
      <c r="H2132" s="406" t="s">
        <v>84</v>
      </c>
      <c r="I2132" s="406" t="s">
        <v>246</v>
      </c>
      <c r="J2132" s="406" t="s">
        <v>307</v>
      </c>
      <c r="K2132" s="406"/>
      <c r="L2132" s="406"/>
      <c r="M2132" s="406"/>
      <c r="N2132" s="406"/>
      <c r="O2132" s="406">
        <v>0</v>
      </c>
      <c r="P2132" s="406">
        <v>0</v>
      </c>
      <c r="Q2132" s="463">
        <v>7</v>
      </c>
      <c r="R2132" s="464" t="s">
        <v>84</v>
      </c>
      <c r="S2132" s="464" t="s">
        <v>139</v>
      </c>
      <c r="T2132" s="464">
        <v>0</v>
      </c>
      <c r="U2132" s="464">
        <v>0</v>
      </c>
      <c r="V2132" s="464" t="s">
        <v>155</v>
      </c>
    </row>
    <row r="2133" spans="1:22" x14ac:dyDescent="0.2">
      <c r="A2133" s="406" t="s">
        <v>258</v>
      </c>
      <c r="B2133" s="406" t="s">
        <v>259</v>
      </c>
      <c r="C2133" s="406" t="s">
        <v>123</v>
      </c>
      <c r="D2133" s="406" t="s">
        <v>304</v>
      </c>
      <c r="E2133" s="406" t="s">
        <v>407</v>
      </c>
      <c r="F2133" s="406">
        <v>7</v>
      </c>
      <c r="G2133" s="406" t="s">
        <v>230</v>
      </c>
      <c r="H2133" s="406" t="s">
        <v>84</v>
      </c>
      <c r="I2133" s="406" t="s">
        <v>246</v>
      </c>
      <c r="J2133" s="406" t="s">
        <v>314</v>
      </c>
      <c r="K2133" s="406"/>
      <c r="L2133" s="406"/>
      <c r="M2133" s="406"/>
      <c r="N2133" s="406"/>
      <c r="O2133" s="406">
        <v>0</v>
      </c>
      <c r="P2133" s="406">
        <v>0</v>
      </c>
      <c r="Q2133" s="463">
        <v>7</v>
      </c>
      <c r="R2133" s="464" t="s">
        <v>84</v>
      </c>
      <c r="S2133" s="464" t="s">
        <v>140</v>
      </c>
      <c r="T2133" s="464">
        <v>0</v>
      </c>
      <c r="U2133" s="464">
        <v>0</v>
      </c>
      <c r="V2133" s="464" t="s">
        <v>155</v>
      </c>
    </row>
    <row r="2134" spans="1:22" x14ac:dyDescent="0.2">
      <c r="A2134" s="406" t="s">
        <v>258</v>
      </c>
      <c r="B2134" s="406" t="s">
        <v>259</v>
      </c>
      <c r="C2134" s="406" t="s">
        <v>123</v>
      </c>
      <c r="D2134" s="406" t="s">
        <v>304</v>
      </c>
      <c r="E2134" s="406" t="s">
        <v>407</v>
      </c>
      <c r="F2134" s="406">
        <v>7</v>
      </c>
      <c r="G2134" s="406" t="s">
        <v>230</v>
      </c>
      <c r="H2134" s="406" t="s">
        <v>84</v>
      </c>
      <c r="I2134" s="406" t="s">
        <v>246</v>
      </c>
      <c r="J2134" s="406" t="s">
        <v>307</v>
      </c>
      <c r="K2134" s="406"/>
      <c r="L2134" s="406"/>
      <c r="M2134" s="406"/>
      <c r="N2134" s="406"/>
      <c r="O2134" s="406">
        <v>0</v>
      </c>
      <c r="P2134" s="406">
        <v>0</v>
      </c>
      <c r="Q2134" s="463">
        <v>7</v>
      </c>
      <c r="R2134" s="464" t="s">
        <v>84</v>
      </c>
      <c r="S2134" s="464" t="s">
        <v>141</v>
      </c>
      <c r="T2134" s="464">
        <v>0</v>
      </c>
      <c r="U2134" s="464">
        <v>0</v>
      </c>
      <c r="V2134" s="464" t="s">
        <v>155</v>
      </c>
    </row>
    <row r="2135" spans="1:22" x14ac:dyDescent="0.2">
      <c r="A2135" s="406" t="s">
        <v>258</v>
      </c>
      <c r="B2135" s="406" t="s">
        <v>259</v>
      </c>
      <c r="C2135" s="406" t="s">
        <v>123</v>
      </c>
      <c r="D2135" s="406" t="s">
        <v>73</v>
      </c>
      <c r="E2135" s="406" t="s">
        <v>407</v>
      </c>
      <c r="F2135" s="406">
        <v>8</v>
      </c>
      <c r="G2135" s="406" t="s">
        <v>230</v>
      </c>
      <c r="H2135" s="406" t="s">
        <v>156</v>
      </c>
      <c r="I2135" s="406" t="s">
        <v>246</v>
      </c>
      <c r="J2135" s="406" t="s">
        <v>314</v>
      </c>
      <c r="K2135" s="406"/>
      <c r="L2135" s="406"/>
      <c r="M2135" s="406"/>
      <c r="N2135" s="406"/>
      <c r="O2135" s="406">
        <v>0</v>
      </c>
      <c r="P2135" s="406">
        <v>0.6</v>
      </c>
      <c r="Q2135" s="463">
        <v>8</v>
      </c>
      <c r="R2135" s="464" t="s">
        <v>156</v>
      </c>
      <c r="S2135" s="464" t="s">
        <v>132</v>
      </c>
      <c r="T2135" s="464">
        <v>0</v>
      </c>
      <c r="U2135" s="464">
        <v>0.6</v>
      </c>
      <c r="V2135" s="464" t="s">
        <v>157</v>
      </c>
    </row>
    <row r="2136" spans="1:22" x14ac:dyDescent="0.2">
      <c r="A2136" s="406" t="s">
        <v>258</v>
      </c>
      <c r="B2136" s="406" t="s">
        <v>259</v>
      </c>
      <c r="C2136" s="406" t="s">
        <v>123</v>
      </c>
      <c r="D2136" s="406" t="s">
        <v>73</v>
      </c>
      <c r="E2136" s="406" t="s">
        <v>407</v>
      </c>
      <c r="F2136" s="406">
        <v>8</v>
      </c>
      <c r="G2136" s="406" t="s">
        <v>230</v>
      </c>
      <c r="H2136" s="406" t="s">
        <v>156</v>
      </c>
      <c r="I2136" s="406" t="s">
        <v>246</v>
      </c>
      <c r="J2136" s="406" t="s">
        <v>307</v>
      </c>
      <c r="K2136" s="406"/>
      <c r="L2136" s="406"/>
      <c r="M2136" s="406"/>
      <c r="N2136" s="406"/>
      <c r="O2136" s="406">
        <v>0</v>
      </c>
      <c r="P2136" s="406">
        <v>0</v>
      </c>
      <c r="Q2136" s="463">
        <v>8</v>
      </c>
      <c r="R2136" s="464" t="s">
        <v>156</v>
      </c>
      <c r="S2136" s="464" t="s">
        <v>133</v>
      </c>
      <c r="T2136" s="464">
        <v>0</v>
      </c>
      <c r="U2136" s="464">
        <v>0</v>
      </c>
      <c r="V2136" s="464" t="s">
        <v>157</v>
      </c>
    </row>
    <row r="2137" spans="1:22" x14ac:dyDescent="0.2">
      <c r="A2137" s="406" t="s">
        <v>258</v>
      </c>
      <c r="B2137" s="406" t="s">
        <v>259</v>
      </c>
      <c r="C2137" s="406" t="s">
        <v>123</v>
      </c>
      <c r="D2137" s="406" t="s">
        <v>301</v>
      </c>
      <c r="E2137" s="406" t="s">
        <v>407</v>
      </c>
      <c r="F2137" s="406">
        <v>8</v>
      </c>
      <c r="G2137" s="406" t="s">
        <v>230</v>
      </c>
      <c r="H2137" s="406" t="s">
        <v>156</v>
      </c>
      <c r="I2137" s="406" t="s">
        <v>246</v>
      </c>
      <c r="J2137" s="406" t="s">
        <v>314</v>
      </c>
      <c r="K2137" s="406"/>
      <c r="L2137" s="406"/>
      <c r="M2137" s="406"/>
      <c r="N2137" s="406"/>
      <c r="O2137" s="406">
        <v>0</v>
      </c>
      <c r="P2137" s="406">
        <v>0.3</v>
      </c>
      <c r="Q2137" s="463">
        <v>8</v>
      </c>
      <c r="R2137" s="464" t="s">
        <v>156</v>
      </c>
      <c r="S2137" s="464" t="s">
        <v>134</v>
      </c>
      <c r="T2137" s="464">
        <v>0</v>
      </c>
      <c r="U2137" s="464">
        <v>0.3</v>
      </c>
      <c r="V2137" s="464" t="s">
        <v>157</v>
      </c>
    </row>
    <row r="2138" spans="1:22" x14ac:dyDescent="0.2">
      <c r="A2138" s="406" t="s">
        <v>258</v>
      </c>
      <c r="B2138" s="406" t="s">
        <v>259</v>
      </c>
      <c r="C2138" s="406" t="s">
        <v>123</v>
      </c>
      <c r="D2138" s="406" t="s">
        <v>301</v>
      </c>
      <c r="E2138" s="406" t="s">
        <v>407</v>
      </c>
      <c r="F2138" s="406">
        <v>8</v>
      </c>
      <c r="G2138" s="406" t="s">
        <v>230</v>
      </c>
      <c r="H2138" s="406" t="s">
        <v>156</v>
      </c>
      <c r="I2138" s="406" t="s">
        <v>246</v>
      </c>
      <c r="J2138" s="406" t="s">
        <v>307</v>
      </c>
      <c r="K2138" s="406"/>
      <c r="L2138" s="406"/>
      <c r="M2138" s="406"/>
      <c r="N2138" s="406"/>
      <c r="O2138" s="406">
        <v>0</v>
      </c>
      <c r="P2138" s="406">
        <v>0</v>
      </c>
      <c r="Q2138" s="463">
        <v>8</v>
      </c>
      <c r="R2138" s="464" t="s">
        <v>156</v>
      </c>
      <c r="S2138" s="464" t="s">
        <v>135</v>
      </c>
      <c r="T2138" s="464">
        <v>0</v>
      </c>
      <c r="U2138" s="464">
        <v>0</v>
      </c>
      <c r="V2138" s="464" t="s">
        <v>157</v>
      </c>
    </row>
    <row r="2139" spans="1:22" x14ac:dyDescent="0.2">
      <c r="A2139" s="406" t="s">
        <v>258</v>
      </c>
      <c r="B2139" s="406" t="s">
        <v>259</v>
      </c>
      <c r="C2139" s="406" t="s">
        <v>123</v>
      </c>
      <c r="D2139" s="406" t="s">
        <v>302</v>
      </c>
      <c r="E2139" s="406" t="s">
        <v>407</v>
      </c>
      <c r="F2139" s="406">
        <v>8</v>
      </c>
      <c r="G2139" s="406" t="s">
        <v>230</v>
      </c>
      <c r="H2139" s="406" t="s">
        <v>156</v>
      </c>
      <c r="I2139" s="406" t="s">
        <v>246</v>
      </c>
      <c r="J2139" s="406" t="s">
        <v>314</v>
      </c>
      <c r="K2139" s="406"/>
      <c r="L2139" s="406"/>
      <c r="M2139" s="406"/>
      <c r="N2139" s="406"/>
      <c r="O2139" s="406">
        <v>0</v>
      </c>
      <c r="P2139" s="406">
        <v>0.3</v>
      </c>
      <c r="Q2139" s="463">
        <v>8</v>
      </c>
      <c r="R2139" s="464" t="s">
        <v>156</v>
      </c>
      <c r="S2139" s="464" t="s">
        <v>136</v>
      </c>
      <c r="T2139" s="464">
        <v>0</v>
      </c>
      <c r="U2139" s="464">
        <v>0.3</v>
      </c>
      <c r="V2139" s="464" t="s">
        <v>157</v>
      </c>
    </row>
    <row r="2140" spans="1:22" x14ac:dyDescent="0.2">
      <c r="A2140" s="406" t="s">
        <v>258</v>
      </c>
      <c r="B2140" s="406" t="s">
        <v>259</v>
      </c>
      <c r="C2140" s="406" t="s">
        <v>123</v>
      </c>
      <c r="D2140" s="406" t="s">
        <v>302</v>
      </c>
      <c r="E2140" s="406" t="s">
        <v>407</v>
      </c>
      <c r="F2140" s="406">
        <v>8</v>
      </c>
      <c r="G2140" s="406" t="s">
        <v>230</v>
      </c>
      <c r="H2140" s="406" t="s">
        <v>156</v>
      </c>
      <c r="I2140" s="406" t="s">
        <v>246</v>
      </c>
      <c r="J2140" s="406" t="s">
        <v>307</v>
      </c>
      <c r="K2140" s="406"/>
      <c r="L2140" s="406"/>
      <c r="M2140" s="406"/>
      <c r="N2140" s="406"/>
      <c r="O2140" s="406">
        <v>0</v>
      </c>
      <c r="P2140" s="406">
        <v>0</v>
      </c>
      <c r="Q2140" s="463">
        <v>8</v>
      </c>
      <c r="R2140" s="464" t="s">
        <v>156</v>
      </c>
      <c r="S2140" s="464" t="s">
        <v>137</v>
      </c>
      <c r="T2140" s="464">
        <v>0</v>
      </c>
      <c r="U2140" s="464">
        <v>0</v>
      </c>
      <c r="V2140" s="464" t="s">
        <v>157</v>
      </c>
    </row>
    <row r="2141" spans="1:22" x14ac:dyDescent="0.2">
      <c r="A2141" s="406" t="s">
        <v>258</v>
      </c>
      <c r="B2141" s="406" t="s">
        <v>259</v>
      </c>
      <c r="C2141" s="406" t="s">
        <v>123</v>
      </c>
      <c r="D2141" s="406" t="s">
        <v>303</v>
      </c>
      <c r="E2141" s="406" t="s">
        <v>407</v>
      </c>
      <c r="F2141" s="406">
        <v>8</v>
      </c>
      <c r="G2141" s="406" t="s">
        <v>230</v>
      </c>
      <c r="H2141" s="406" t="s">
        <v>156</v>
      </c>
      <c r="I2141" s="406" t="s">
        <v>246</v>
      </c>
      <c r="J2141" s="406" t="s">
        <v>314</v>
      </c>
      <c r="K2141" s="406"/>
      <c r="L2141" s="406"/>
      <c r="M2141" s="406"/>
      <c r="N2141" s="406"/>
      <c r="O2141" s="406">
        <v>0</v>
      </c>
      <c r="P2141" s="406">
        <v>0.3</v>
      </c>
      <c r="Q2141" s="463">
        <v>8</v>
      </c>
      <c r="R2141" s="464" t="s">
        <v>156</v>
      </c>
      <c r="S2141" s="464" t="s">
        <v>138</v>
      </c>
      <c r="T2141" s="464">
        <v>0</v>
      </c>
      <c r="U2141" s="464">
        <v>0.3</v>
      </c>
      <c r="V2141" s="464" t="s">
        <v>157</v>
      </c>
    </row>
    <row r="2142" spans="1:22" x14ac:dyDescent="0.2">
      <c r="A2142" s="406" t="s">
        <v>258</v>
      </c>
      <c r="B2142" s="406" t="s">
        <v>259</v>
      </c>
      <c r="C2142" s="406" t="s">
        <v>123</v>
      </c>
      <c r="D2142" s="406" t="s">
        <v>303</v>
      </c>
      <c r="E2142" s="406" t="s">
        <v>407</v>
      </c>
      <c r="F2142" s="406">
        <v>8</v>
      </c>
      <c r="G2142" s="406" t="s">
        <v>230</v>
      </c>
      <c r="H2142" s="406" t="s">
        <v>156</v>
      </c>
      <c r="I2142" s="406" t="s">
        <v>246</v>
      </c>
      <c r="J2142" s="406" t="s">
        <v>307</v>
      </c>
      <c r="K2142" s="406"/>
      <c r="L2142" s="406"/>
      <c r="M2142" s="406"/>
      <c r="N2142" s="406"/>
      <c r="O2142" s="406">
        <v>0</v>
      </c>
      <c r="P2142" s="406">
        <v>0</v>
      </c>
      <c r="Q2142" s="463">
        <v>8</v>
      </c>
      <c r="R2142" s="464" t="s">
        <v>156</v>
      </c>
      <c r="S2142" s="464" t="s">
        <v>139</v>
      </c>
      <c r="T2142" s="464">
        <v>0</v>
      </c>
      <c r="U2142" s="464">
        <v>0</v>
      </c>
      <c r="V2142" s="464" t="s">
        <v>157</v>
      </c>
    </row>
    <row r="2143" spans="1:22" x14ac:dyDescent="0.2">
      <c r="A2143" s="406" t="s">
        <v>258</v>
      </c>
      <c r="B2143" s="406" t="s">
        <v>259</v>
      </c>
      <c r="C2143" s="406" t="s">
        <v>123</v>
      </c>
      <c r="D2143" s="406" t="s">
        <v>304</v>
      </c>
      <c r="E2143" s="406" t="s">
        <v>407</v>
      </c>
      <c r="F2143" s="406">
        <v>8</v>
      </c>
      <c r="G2143" s="406" t="s">
        <v>230</v>
      </c>
      <c r="H2143" s="406" t="s">
        <v>156</v>
      </c>
      <c r="I2143" s="406" t="s">
        <v>246</v>
      </c>
      <c r="J2143" s="406" t="s">
        <v>314</v>
      </c>
      <c r="K2143" s="406"/>
      <c r="L2143" s="406"/>
      <c r="M2143" s="406"/>
      <c r="N2143" s="406"/>
      <c r="O2143" s="406">
        <v>0</v>
      </c>
      <c r="P2143" s="406">
        <v>0.3</v>
      </c>
      <c r="Q2143" s="463">
        <v>8</v>
      </c>
      <c r="R2143" s="464" t="s">
        <v>156</v>
      </c>
      <c r="S2143" s="464" t="s">
        <v>140</v>
      </c>
      <c r="T2143" s="464">
        <v>0</v>
      </c>
      <c r="U2143" s="464">
        <v>0.3</v>
      </c>
      <c r="V2143" s="464" t="s">
        <v>157</v>
      </c>
    </row>
    <row r="2144" spans="1:22" x14ac:dyDescent="0.2">
      <c r="A2144" s="406" t="s">
        <v>258</v>
      </c>
      <c r="B2144" s="406" t="s">
        <v>259</v>
      </c>
      <c r="C2144" s="406" t="s">
        <v>123</v>
      </c>
      <c r="D2144" s="406" t="s">
        <v>304</v>
      </c>
      <c r="E2144" s="406" t="s">
        <v>407</v>
      </c>
      <c r="F2144" s="406">
        <v>8</v>
      </c>
      <c r="G2144" s="406" t="s">
        <v>230</v>
      </c>
      <c r="H2144" s="406" t="s">
        <v>156</v>
      </c>
      <c r="I2144" s="406" t="s">
        <v>246</v>
      </c>
      <c r="J2144" s="406" t="s">
        <v>307</v>
      </c>
      <c r="K2144" s="406"/>
      <c r="L2144" s="406"/>
      <c r="M2144" s="406"/>
      <c r="N2144" s="406"/>
      <c r="O2144" s="406">
        <v>0</v>
      </c>
      <c r="P2144" s="406">
        <v>0</v>
      </c>
      <c r="Q2144" s="463">
        <v>8</v>
      </c>
      <c r="R2144" s="464" t="s">
        <v>156</v>
      </c>
      <c r="S2144" s="464" t="s">
        <v>141</v>
      </c>
      <c r="T2144" s="464">
        <v>0</v>
      </c>
      <c r="U2144" s="464">
        <v>0</v>
      </c>
      <c r="V2144" s="464" t="s">
        <v>157</v>
      </c>
    </row>
    <row r="2145" spans="1:22" x14ac:dyDescent="0.2">
      <c r="A2145" s="406" t="s">
        <v>258</v>
      </c>
      <c r="B2145" s="406" t="s">
        <v>259</v>
      </c>
      <c r="C2145" s="406" t="s">
        <v>123</v>
      </c>
      <c r="D2145" s="406" t="s">
        <v>73</v>
      </c>
      <c r="E2145" s="406" t="s">
        <v>407</v>
      </c>
      <c r="F2145" s="406">
        <v>9</v>
      </c>
      <c r="G2145" s="406" t="s">
        <v>230</v>
      </c>
      <c r="H2145" s="406" t="s">
        <v>158</v>
      </c>
      <c r="I2145" s="406" t="s">
        <v>246</v>
      </c>
      <c r="J2145" s="406" t="s">
        <v>314</v>
      </c>
      <c r="K2145" s="406"/>
      <c r="L2145" s="406"/>
      <c r="M2145" s="406"/>
      <c r="N2145" s="406"/>
      <c r="O2145" s="406">
        <v>0</v>
      </c>
      <c r="P2145" s="406">
        <v>0.5</v>
      </c>
      <c r="Q2145" s="463">
        <v>9</v>
      </c>
      <c r="R2145" s="464" t="s">
        <v>158</v>
      </c>
      <c r="S2145" s="464" t="s">
        <v>132</v>
      </c>
      <c r="T2145" s="464">
        <v>0</v>
      </c>
      <c r="U2145" s="464">
        <v>0.5</v>
      </c>
      <c r="V2145" s="464" t="s">
        <v>159</v>
      </c>
    </row>
    <row r="2146" spans="1:22" x14ac:dyDescent="0.2">
      <c r="A2146" s="406" t="s">
        <v>258</v>
      </c>
      <c r="B2146" s="406" t="s">
        <v>259</v>
      </c>
      <c r="C2146" s="406" t="s">
        <v>123</v>
      </c>
      <c r="D2146" s="406" t="s">
        <v>73</v>
      </c>
      <c r="E2146" s="406" t="s">
        <v>407</v>
      </c>
      <c r="F2146" s="406">
        <v>9</v>
      </c>
      <c r="G2146" s="406" t="s">
        <v>230</v>
      </c>
      <c r="H2146" s="406" t="s">
        <v>158</v>
      </c>
      <c r="I2146" s="406" t="s">
        <v>246</v>
      </c>
      <c r="J2146" s="406" t="s">
        <v>307</v>
      </c>
      <c r="K2146" s="406"/>
      <c r="L2146" s="406"/>
      <c r="M2146" s="406"/>
      <c r="N2146" s="406"/>
      <c r="O2146" s="406">
        <v>0</v>
      </c>
      <c r="P2146" s="406">
        <v>0</v>
      </c>
      <c r="Q2146" s="463">
        <v>9</v>
      </c>
      <c r="R2146" s="464" t="s">
        <v>158</v>
      </c>
      <c r="S2146" s="464" t="s">
        <v>133</v>
      </c>
      <c r="T2146" s="464">
        <v>0</v>
      </c>
      <c r="U2146" s="464">
        <v>0</v>
      </c>
      <c r="V2146" s="464" t="s">
        <v>159</v>
      </c>
    </row>
    <row r="2147" spans="1:22" x14ac:dyDescent="0.2">
      <c r="A2147" s="406" t="s">
        <v>258</v>
      </c>
      <c r="B2147" s="406" t="s">
        <v>259</v>
      </c>
      <c r="C2147" s="406" t="s">
        <v>123</v>
      </c>
      <c r="D2147" s="406" t="s">
        <v>301</v>
      </c>
      <c r="E2147" s="406" t="s">
        <v>407</v>
      </c>
      <c r="F2147" s="406">
        <v>9</v>
      </c>
      <c r="G2147" s="406" t="s">
        <v>230</v>
      </c>
      <c r="H2147" s="406" t="s">
        <v>158</v>
      </c>
      <c r="I2147" s="406" t="s">
        <v>246</v>
      </c>
      <c r="J2147" s="406" t="s">
        <v>314</v>
      </c>
      <c r="K2147" s="406"/>
      <c r="L2147" s="406"/>
      <c r="M2147" s="406"/>
      <c r="N2147" s="406"/>
      <c r="O2147" s="406">
        <v>0</v>
      </c>
      <c r="P2147" s="406">
        <v>0.3</v>
      </c>
      <c r="Q2147" s="463">
        <v>9</v>
      </c>
      <c r="R2147" s="464" t="s">
        <v>158</v>
      </c>
      <c r="S2147" s="464" t="s">
        <v>134</v>
      </c>
      <c r="T2147" s="464">
        <v>0</v>
      </c>
      <c r="U2147" s="464">
        <v>0.3</v>
      </c>
      <c r="V2147" s="464" t="s">
        <v>159</v>
      </c>
    </row>
    <row r="2148" spans="1:22" x14ac:dyDescent="0.2">
      <c r="A2148" s="406" t="s">
        <v>258</v>
      </c>
      <c r="B2148" s="406" t="s">
        <v>259</v>
      </c>
      <c r="C2148" s="406" t="s">
        <v>123</v>
      </c>
      <c r="D2148" s="406" t="s">
        <v>301</v>
      </c>
      <c r="E2148" s="406" t="s">
        <v>407</v>
      </c>
      <c r="F2148" s="406">
        <v>9</v>
      </c>
      <c r="G2148" s="406" t="s">
        <v>230</v>
      </c>
      <c r="H2148" s="406" t="s">
        <v>158</v>
      </c>
      <c r="I2148" s="406" t="s">
        <v>246</v>
      </c>
      <c r="J2148" s="406" t="s">
        <v>307</v>
      </c>
      <c r="K2148" s="406"/>
      <c r="L2148" s="406"/>
      <c r="M2148" s="406"/>
      <c r="N2148" s="406"/>
      <c r="O2148" s="406">
        <v>0</v>
      </c>
      <c r="P2148" s="406">
        <v>0</v>
      </c>
      <c r="Q2148" s="463">
        <v>9</v>
      </c>
      <c r="R2148" s="464" t="s">
        <v>158</v>
      </c>
      <c r="S2148" s="464" t="s">
        <v>135</v>
      </c>
      <c r="T2148" s="464">
        <v>0</v>
      </c>
      <c r="U2148" s="464">
        <v>0</v>
      </c>
      <c r="V2148" s="464" t="s">
        <v>159</v>
      </c>
    </row>
    <row r="2149" spans="1:22" x14ac:dyDescent="0.2">
      <c r="A2149" s="406" t="s">
        <v>258</v>
      </c>
      <c r="B2149" s="406" t="s">
        <v>259</v>
      </c>
      <c r="C2149" s="406" t="s">
        <v>123</v>
      </c>
      <c r="D2149" s="406" t="s">
        <v>302</v>
      </c>
      <c r="E2149" s="406" t="s">
        <v>407</v>
      </c>
      <c r="F2149" s="406">
        <v>9</v>
      </c>
      <c r="G2149" s="406" t="s">
        <v>230</v>
      </c>
      <c r="H2149" s="406" t="s">
        <v>158</v>
      </c>
      <c r="I2149" s="406" t="s">
        <v>246</v>
      </c>
      <c r="J2149" s="406" t="s">
        <v>314</v>
      </c>
      <c r="K2149" s="406"/>
      <c r="L2149" s="406"/>
      <c r="M2149" s="406"/>
      <c r="N2149" s="406"/>
      <c r="O2149" s="406">
        <v>0</v>
      </c>
      <c r="P2149" s="406">
        <v>0.3</v>
      </c>
      <c r="Q2149" s="463">
        <v>9</v>
      </c>
      <c r="R2149" s="464" t="s">
        <v>158</v>
      </c>
      <c r="S2149" s="464" t="s">
        <v>136</v>
      </c>
      <c r="T2149" s="464">
        <v>0</v>
      </c>
      <c r="U2149" s="464">
        <v>0.3</v>
      </c>
      <c r="V2149" s="464" t="s">
        <v>159</v>
      </c>
    </row>
    <row r="2150" spans="1:22" x14ac:dyDescent="0.2">
      <c r="A2150" s="406" t="s">
        <v>258</v>
      </c>
      <c r="B2150" s="406" t="s">
        <v>259</v>
      </c>
      <c r="C2150" s="406" t="s">
        <v>123</v>
      </c>
      <c r="D2150" s="406" t="s">
        <v>302</v>
      </c>
      <c r="E2150" s="406" t="s">
        <v>407</v>
      </c>
      <c r="F2150" s="406">
        <v>9</v>
      </c>
      <c r="G2150" s="406" t="s">
        <v>230</v>
      </c>
      <c r="H2150" s="406" t="s">
        <v>158</v>
      </c>
      <c r="I2150" s="406" t="s">
        <v>246</v>
      </c>
      <c r="J2150" s="406" t="s">
        <v>307</v>
      </c>
      <c r="K2150" s="406"/>
      <c r="L2150" s="406"/>
      <c r="M2150" s="406"/>
      <c r="N2150" s="406"/>
      <c r="O2150" s="406">
        <v>0</v>
      </c>
      <c r="P2150" s="406">
        <v>0</v>
      </c>
      <c r="Q2150" s="463">
        <v>9</v>
      </c>
      <c r="R2150" s="464" t="s">
        <v>158</v>
      </c>
      <c r="S2150" s="464" t="s">
        <v>137</v>
      </c>
      <c r="T2150" s="464">
        <v>0</v>
      </c>
      <c r="U2150" s="464">
        <v>0</v>
      </c>
      <c r="V2150" s="464" t="s">
        <v>159</v>
      </c>
    </row>
    <row r="2151" spans="1:22" x14ac:dyDescent="0.2">
      <c r="A2151" s="406" t="s">
        <v>258</v>
      </c>
      <c r="B2151" s="406" t="s">
        <v>259</v>
      </c>
      <c r="C2151" s="406" t="s">
        <v>123</v>
      </c>
      <c r="D2151" s="406" t="s">
        <v>303</v>
      </c>
      <c r="E2151" s="406" t="s">
        <v>407</v>
      </c>
      <c r="F2151" s="406">
        <v>9</v>
      </c>
      <c r="G2151" s="406" t="s">
        <v>230</v>
      </c>
      <c r="H2151" s="406" t="s">
        <v>158</v>
      </c>
      <c r="I2151" s="406" t="s">
        <v>246</v>
      </c>
      <c r="J2151" s="406" t="s">
        <v>314</v>
      </c>
      <c r="K2151" s="406"/>
      <c r="L2151" s="406"/>
      <c r="M2151" s="406"/>
      <c r="N2151" s="406"/>
      <c r="O2151" s="406">
        <v>0</v>
      </c>
      <c r="P2151" s="406">
        <v>0.3</v>
      </c>
      <c r="Q2151" s="463">
        <v>9</v>
      </c>
      <c r="R2151" s="464" t="s">
        <v>158</v>
      </c>
      <c r="S2151" s="464" t="s">
        <v>138</v>
      </c>
      <c r="T2151" s="464">
        <v>0</v>
      </c>
      <c r="U2151" s="464">
        <v>0.3</v>
      </c>
      <c r="V2151" s="464" t="s">
        <v>159</v>
      </c>
    </row>
    <row r="2152" spans="1:22" x14ac:dyDescent="0.2">
      <c r="A2152" s="406" t="s">
        <v>258</v>
      </c>
      <c r="B2152" s="406" t="s">
        <v>259</v>
      </c>
      <c r="C2152" s="406" t="s">
        <v>123</v>
      </c>
      <c r="D2152" s="406" t="s">
        <v>303</v>
      </c>
      <c r="E2152" s="406" t="s">
        <v>407</v>
      </c>
      <c r="F2152" s="406">
        <v>9</v>
      </c>
      <c r="G2152" s="406" t="s">
        <v>230</v>
      </c>
      <c r="H2152" s="406" t="s">
        <v>158</v>
      </c>
      <c r="I2152" s="406" t="s">
        <v>246</v>
      </c>
      <c r="J2152" s="406" t="s">
        <v>307</v>
      </c>
      <c r="K2152" s="406"/>
      <c r="L2152" s="406"/>
      <c r="M2152" s="406"/>
      <c r="N2152" s="406"/>
      <c r="O2152" s="406">
        <v>0</v>
      </c>
      <c r="P2152" s="406">
        <v>0</v>
      </c>
      <c r="Q2152" s="463">
        <v>9</v>
      </c>
      <c r="R2152" s="464" t="s">
        <v>158</v>
      </c>
      <c r="S2152" s="464" t="s">
        <v>139</v>
      </c>
      <c r="T2152" s="464">
        <v>0</v>
      </c>
      <c r="U2152" s="464">
        <v>0</v>
      </c>
      <c r="V2152" s="464" t="s">
        <v>159</v>
      </c>
    </row>
    <row r="2153" spans="1:22" x14ac:dyDescent="0.2">
      <c r="A2153" s="406" t="s">
        <v>258</v>
      </c>
      <c r="B2153" s="406" t="s">
        <v>259</v>
      </c>
      <c r="C2153" s="406" t="s">
        <v>123</v>
      </c>
      <c r="D2153" s="406" t="s">
        <v>304</v>
      </c>
      <c r="E2153" s="406" t="s">
        <v>407</v>
      </c>
      <c r="F2153" s="406">
        <v>9</v>
      </c>
      <c r="G2153" s="406" t="s">
        <v>230</v>
      </c>
      <c r="H2153" s="406" t="s">
        <v>158</v>
      </c>
      <c r="I2153" s="406" t="s">
        <v>246</v>
      </c>
      <c r="J2153" s="406" t="s">
        <v>314</v>
      </c>
      <c r="K2153" s="406"/>
      <c r="L2153" s="406"/>
      <c r="M2153" s="406"/>
      <c r="N2153" s="406"/>
      <c r="O2153" s="406">
        <v>0</v>
      </c>
      <c r="P2153" s="406">
        <v>0.3</v>
      </c>
      <c r="Q2153" s="463">
        <v>9</v>
      </c>
      <c r="R2153" s="464" t="s">
        <v>158</v>
      </c>
      <c r="S2153" s="464" t="s">
        <v>140</v>
      </c>
      <c r="T2153" s="464">
        <v>0</v>
      </c>
      <c r="U2153" s="464">
        <v>0.3</v>
      </c>
      <c r="V2153" s="464" t="s">
        <v>159</v>
      </c>
    </row>
    <row r="2154" spans="1:22" x14ac:dyDescent="0.2">
      <c r="A2154" s="406" t="s">
        <v>258</v>
      </c>
      <c r="B2154" s="406" t="s">
        <v>259</v>
      </c>
      <c r="C2154" s="406" t="s">
        <v>123</v>
      </c>
      <c r="D2154" s="406" t="s">
        <v>304</v>
      </c>
      <c r="E2154" s="406" t="s">
        <v>407</v>
      </c>
      <c r="F2154" s="406">
        <v>9</v>
      </c>
      <c r="G2154" s="406" t="s">
        <v>230</v>
      </c>
      <c r="H2154" s="406" t="s">
        <v>158</v>
      </c>
      <c r="I2154" s="406" t="s">
        <v>246</v>
      </c>
      <c r="J2154" s="406" t="s">
        <v>307</v>
      </c>
      <c r="K2154" s="406"/>
      <c r="L2154" s="406"/>
      <c r="M2154" s="406"/>
      <c r="N2154" s="406"/>
      <c r="O2154" s="406">
        <v>0</v>
      </c>
      <c r="P2154" s="406">
        <v>0</v>
      </c>
      <c r="Q2154" s="463">
        <v>9</v>
      </c>
      <c r="R2154" s="464" t="s">
        <v>158</v>
      </c>
      <c r="S2154" s="464" t="s">
        <v>141</v>
      </c>
      <c r="T2154" s="464">
        <v>0</v>
      </c>
      <c r="U2154" s="464">
        <v>0</v>
      </c>
      <c r="V2154" s="464" t="s">
        <v>159</v>
      </c>
    </row>
    <row r="2155" spans="1:22" x14ac:dyDescent="0.2">
      <c r="A2155" s="406" t="s">
        <v>258</v>
      </c>
      <c r="B2155" s="406" t="s">
        <v>259</v>
      </c>
      <c r="C2155" s="406" t="s">
        <v>123</v>
      </c>
      <c r="D2155" s="406" t="s">
        <v>73</v>
      </c>
      <c r="E2155" s="406" t="s">
        <v>407</v>
      </c>
      <c r="F2155" s="406">
        <v>10</v>
      </c>
      <c r="G2155" s="406" t="s">
        <v>230</v>
      </c>
      <c r="H2155" s="406" t="s">
        <v>160</v>
      </c>
      <c r="I2155" s="406" t="s">
        <v>246</v>
      </c>
      <c r="J2155" s="406" t="s">
        <v>314</v>
      </c>
      <c r="K2155" s="406"/>
      <c r="L2155" s="406"/>
      <c r="M2155" s="406"/>
      <c r="N2155" s="406"/>
      <c r="O2155" s="406">
        <v>0</v>
      </c>
      <c r="P2155" s="406">
        <v>0.6</v>
      </c>
      <c r="Q2155" s="463">
        <v>10</v>
      </c>
      <c r="R2155" s="464" t="s">
        <v>160</v>
      </c>
      <c r="S2155" s="464" t="s">
        <v>132</v>
      </c>
      <c r="T2155" s="464">
        <v>0</v>
      </c>
      <c r="U2155" s="464">
        <v>0.6</v>
      </c>
      <c r="V2155" s="464" t="s">
        <v>161</v>
      </c>
    </row>
    <row r="2156" spans="1:22" x14ac:dyDescent="0.2">
      <c r="A2156" s="406" t="s">
        <v>258</v>
      </c>
      <c r="B2156" s="406" t="s">
        <v>259</v>
      </c>
      <c r="C2156" s="406" t="s">
        <v>123</v>
      </c>
      <c r="D2156" s="406" t="s">
        <v>73</v>
      </c>
      <c r="E2156" s="406" t="s">
        <v>407</v>
      </c>
      <c r="F2156" s="406">
        <v>10</v>
      </c>
      <c r="G2156" s="406" t="s">
        <v>230</v>
      </c>
      <c r="H2156" s="406" t="s">
        <v>160</v>
      </c>
      <c r="I2156" s="406" t="s">
        <v>246</v>
      </c>
      <c r="J2156" s="406" t="s">
        <v>307</v>
      </c>
      <c r="K2156" s="406"/>
      <c r="L2156" s="406"/>
      <c r="M2156" s="406"/>
      <c r="N2156" s="406"/>
      <c r="O2156" s="406">
        <v>0</v>
      </c>
      <c r="P2156" s="406">
        <v>0</v>
      </c>
      <c r="Q2156" s="463">
        <v>10</v>
      </c>
      <c r="R2156" s="464" t="s">
        <v>160</v>
      </c>
      <c r="S2156" s="464" t="s">
        <v>133</v>
      </c>
      <c r="T2156" s="464">
        <v>0</v>
      </c>
      <c r="U2156" s="464">
        <v>0</v>
      </c>
      <c r="V2156" s="464" t="s">
        <v>161</v>
      </c>
    </row>
    <row r="2157" spans="1:22" x14ac:dyDescent="0.2">
      <c r="A2157" s="406" t="s">
        <v>258</v>
      </c>
      <c r="B2157" s="406" t="s">
        <v>259</v>
      </c>
      <c r="C2157" s="406" t="s">
        <v>123</v>
      </c>
      <c r="D2157" s="406" t="s">
        <v>301</v>
      </c>
      <c r="E2157" s="406" t="s">
        <v>407</v>
      </c>
      <c r="F2157" s="406">
        <v>10</v>
      </c>
      <c r="G2157" s="406" t="s">
        <v>230</v>
      </c>
      <c r="H2157" s="406" t="s">
        <v>160</v>
      </c>
      <c r="I2157" s="406" t="s">
        <v>246</v>
      </c>
      <c r="J2157" s="406" t="s">
        <v>314</v>
      </c>
      <c r="K2157" s="406"/>
      <c r="L2157" s="406"/>
      <c r="M2157" s="406"/>
      <c r="N2157" s="406"/>
      <c r="O2157" s="406">
        <v>0</v>
      </c>
      <c r="P2157" s="406">
        <v>0.3</v>
      </c>
      <c r="Q2157" s="463">
        <v>10</v>
      </c>
      <c r="R2157" s="464" t="s">
        <v>160</v>
      </c>
      <c r="S2157" s="464" t="s">
        <v>134</v>
      </c>
      <c r="T2157" s="464">
        <v>0</v>
      </c>
      <c r="U2157" s="464">
        <v>0.3</v>
      </c>
      <c r="V2157" s="464" t="s">
        <v>161</v>
      </c>
    </row>
    <row r="2158" spans="1:22" x14ac:dyDescent="0.2">
      <c r="A2158" s="406" t="s">
        <v>258</v>
      </c>
      <c r="B2158" s="406" t="s">
        <v>259</v>
      </c>
      <c r="C2158" s="406" t="s">
        <v>123</v>
      </c>
      <c r="D2158" s="406" t="s">
        <v>301</v>
      </c>
      <c r="E2158" s="406" t="s">
        <v>407</v>
      </c>
      <c r="F2158" s="406">
        <v>10</v>
      </c>
      <c r="G2158" s="406" t="s">
        <v>230</v>
      </c>
      <c r="H2158" s="406" t="s">
        <v>160</v>
      </c>
      <c r="I2158" s="406" t="s">
        <v>246</v>
      </c>
      <c r="J2158" s="406" t="s">
        <v>307</v>
      </c>
      <c r="K2158" s="406"/>
      <c r="L2158" s="406"/>
      <c r="M2158" s="406"/>
      <c r="N2158" s="406"/>
      <c r="O2158" s="406">
        <v>0</v>
      </c>
      <c r="P2158" s="406">
        <v>0</v>
      </c>
      <c r="Q2158" s="463">
        <v>10</v>
      </c>
      <c r="R2158" s="464" t="s">
        <v>160</v>
      </c>
      <c r="S2158" s="464" t="s">
        <v>135</v>
      </c>
      <c r="T2158" s="464">
        <v>0</v>
      </c>
      <c r="U2158" s="464">
        <v>0</v>
      </c>
      <c r="V2158" s="464" t="s">
        <v>161</v>
      </c>
    </row>
    <row r="2159" spans="1:22" x14ac:dyDescent="0.2">
      <c r="A2159" s="406" t="s">
        <v>258</v>
      </c>
      <c r="B2159" s="406" t="s">
        <v>259</v>
      </c>
      <c r="C2159" s="406" t="s">
        <v>123</v>
      </c>
      <c r="D2159" s="406" t="s">
        <v>302</v>
      </c>
      <c r="E2159" s="406" t="s">
        <v>407</v>
      </c>
      <c r="F2159" s="406">
        <v>10</v>
      </c>
      <c r="G2159" s="406" t="s">
        <v>230</v>
      </c>
      <c r="H2159" s="406" t="s">
        <v>160</v>
      </c>
      <c r="I2159" s="406" t="s">
        <v>246</v>
      </c>
      <c r="J2159" s="406" t="s">
        <v>314</v>
      </c>
      <c r="K2159" s="406"/>
      <c r="L2159" s="406"/>
      <c r="M2159" s="406"/>
      <c r="N2159" s="406"/>
      <c r="O2159" s="406">
        <v>0</v>
      </c>
      <c r="P2159" s="406">
        <v>0.3</v>
      </c>
      <c r="Q2159" s="463">
        <v>10</v>
      </c>
      <c r="R2159" s="464" t="s">
        <v>160</v>
      </c>
      <c r="S2159" s="464" t="s">
        <v>136</v>
      </c>
      <c r="T2159" s="464">
        <v>0</v>
      </c>
      <c r="U2159" s="464">
        <v>0.3</v>
      </c>
      <c r="V2159" s="464" t="s">
        <v>161</v>
      </c>
    </row>
    <row r="2160" spans="1:22" x14ac:dyDescent="0.2">
      <c r="A2160" s="406" t="s">
        <v>258</v>
      </c>
      <c r="B2160" s="406" t="s">
        <v>259</v>
      </c>
      <c r="C2160" s="406" t="s">
        <v>123</v>
      </c>
      <c r="D2160" s="406" t="s">
        <v>302</v>
      </c>
      <c r="E2160" s="406" t="s">
        <v>407</v>
      </c>
      <c r="F2160" s="406">
        <v>10</v>
      </c>
      <c r="G2160" s="406" t="s">
        <v>230</v>
      </c>
      <c r="H2160" s="406" t="s">
        <v>160</v>
      </c>
      <c r="I2160" s="406" t="s">
        <v>246</v>
      </c>
      <c r="J2160" s="406" t="s">
        <v>307</v>
      </c>
      <c r="K2160" s="406"/>
      <c r="L2160" s="406"/>
      <c r="M2160" s="406"/>
      <c r="N2160" s="406"/>
      <c r="O2160" s="406">
        <v>0</v>
      </c>
      <c r="P2160" s="406">
        <v>0</v>
      </c>
      <c r="Q2160" s="463">
        <v>10</v>
      </c>
      <c r="R2160" s="464" t="s">
        <v>160</v>
      </c>
      <c r="S2160" s="464" t="s">
        <v>137</v>
      </c>
      <c r="T2160" s="464">
        <v>0</v>
      </c>
      <c r="U2160" s="464">
        <v>0</v>
      </c>
      <c r="V2160" s="464" t="s">
        <v>161</v>
      </c>
    </row>
    <row r="2161" spans="1:22" x14ac:dyDescent="0.2">
      <c r="A2161" s="406" t="s">
        <v>258</v>
      </c>
      <c r="B2161" s="406" t="s">
        <v>259</v>
      </c>
      <c r="C2161" s="406" t="s">
        <v>123</v>
      </c>
      <c r="D2161" s="406" t="s">
        <v>303</v>
      </c>
      <c r="E2161" s="406" t="s">
        <v>407</v>
      </c>
      <c r="F2161" s="406">
        <v>10</v>
      </c>
      <c r="G2161" s="406" t="s">
        <v>230</v>
      </c>
      <c r="H2161" s="406" t="s">
        <v>160</v>
      </c>
      <c r="I2161" s="406" t="s">
        <v>246</v>
      </c>
      <c r="J2161" s="406" t="s">
        <v>314</v>
      </c>
      <c r="K2161" s="406"/>
      <c r="L2161" s="406"/>
      <c r="M2161" s="406"/>
      <c r="N2161" s="406"/>
      <c r="O2161" s="406">
        <v>0</v>
      </c>
      <c r="P2161" s="406">
        <v>0.3</v>
      </c>
      <c r="Q2161" s="463">
        <v>10</v>
      </c>
      <c r="R2161" s="464" t="s">
        <v>160</v>
      </c>
      <c r="S2161" s="464" t="s">
        <v>138</v>
      </c>
      <c r="T2161" s="464">
        <v>0</v>
      </c>
      <c r="U2161" s="464">
        <v>0.3</v>
      </c>
      <c r="V2161" s="464" t="s">
        <v>161</v>
      </c>
    </row>
    <row r="2162" spans="1:22" x14ac:dyDescent="0.2">
      <c r="A2162" s="406" t="s">
        <v>258</v>
      </c>
      <c r="B2162" s="406" t="s">
        <v>259</v>
      </c>
      <c r="C2162" s="406" t="s">
        <v>123</v>
      </c>
      <c r="D2162" s="406" t="s">
        <v>303</v>
      </c>
      <c r="E2162" s="406" t="s">
        <v>407</v>
      </c>
      <c r="F2162" s="406">
        <v>10</v>
      </c>
      <c r="G2162" s="406" t="s">
        <v>230</v>
      </c>
      <c r="H2162" s="406" t="s">
        <v>160</v>
      </c>
      <c r="I2162" s="406" t="s">
        <v>246</v>
      </c>
      <c r="J2162" s="406" t="s">
        <v>307</v>
      </c>
      <c r="K2162" s="406"/>
      <c r="L2162" s="406"/>
      <c r="M2162" s="406"/>
      <c r="N2162" s="406"/>
      <c r="O2162" s="406">
        <v>0</v>
      </c>
      <c r="P2162" s="406">
        <v>0</v>
      </c>
      <c r="Q2162" s="463">
        <v>10</v>
      </c>
      <c r="R2162" s="464" t="s">
        <v>160</v>
      </c>
      <c r="S2162" s="464" t="s">
        <v>139</v>
      </c>
      <c r="T2162" s="464">
        <v>0</v>
      </c>
      <c r="U2162" s="464">
        <v>0</v>
      </c>
      <c r="V2162" s="464" t="s">
        <v>161</v>
      </c>
    </row>
    <row r="2163" spans="1:22" x14ac:dyDescent="0.2">
      <c r="A2163" s="406" t="s">
        <v>258</v>
      </c>
      <c r="B2163" s="406" t="s">
        <v>259</v>
      </c>
      <c r="C2163" s="406" t="s">
        <v>123</v>
      </c>
      <c r="D2163" s="406" t="s">
        <v>304</v>
      </c>
      <c r="E2163" s="406" t="s">
        <v>407</v>
      </c>
      <c r="F2163" s="406">
        <v>10</v>
      </c>
      <c r="G2163" s="406" t="s">
        <v>230</v>
      </c>
      <c r="H2163" s="406" t="s">
        <v>160</v>
      </c>
      <c r="I2163" s="406" t="s">
        <v>246</v>
      </c>
      <c r="J2163" s="406" t="s">
        <v>314</v>
      </c>
      <c r="K2163" s="406"/>
      <c r="L2163" s="406"/>
      <c r="M2163" s="406"/>
      <c r="N2163" s="406"/>
      <c r="O2163" s="406">
        <v>0</v>
      </c>
      <c r="P2163" s="406">
        <v>0.3</v>
      </c>
      <c r="Q2163" s="463">
        <v>10</v>
      </c>
      <c r="R2163" s="464" t="s">
        <v>160</v>
      </c>
      <c r="S2163" s="464" t="s">
        <v>140</v>
      </c>
      <c r="T2163" s="464">
        <v>0</v>
      </c>
      <c r="U2163" s="464">
        <v>0.3</v>
      </c>
      <c r="V2163" s="464" t="s">
        <v>161</v>
      </c>
    </row>
    <row r="2164" spans="1:22" x14ac:dyDescent="0.2">
      <c r="A2164" s="406" t="s">
        <v>258</v>
      </c>
      <c r="B2164" s="406" t="s">
        <v>259</v>
      </c>
      <c r="C2164" s="406" t="s">
        <v>123</v>
      </c>
      <c r="D2164" s="406" t="s">
        <v>304</v>
      </c>
      <c r="E2164" s="406" t="s">
        <v>407</v>
      </c>
      <c r="F2164" s="406">
        <v>10</v>
      </c>
      <c r="G2164" s="406" t="s">
        <v>230</v>
      </c>
      <c r="H2164" s="406" t="s">
        <v>160</v>
      </c>
      <c r="I2164" s="406" t="s">
        <v>246</v>
      </c>
      <c r="J2164" s="406" t="s">
        <v>307</v>
      </c>
      <c r="K2164" s="406"/>
      <c r="L2164" s="406"/>
      <c r="M2164" s="406"/>
      <c r="N2164" s="406"/>
      <c r="O2164" s="406">
        <v>0</v>
      </c>
      <c r="P2164" s="406">
        <v>0</v>
      </c>
      <c r="Q2164" s="463">
        <v>10</v>
      </c>
      <c r="R2164" s="464" t="s">
        <v>160</v>
      </c>
      <c r="S2164" s="464" t="s">
        <v>141</v>
      </c>
      <c r="T2164" s="464">
        <v>0</v>
      </c>
      <c r="U2164" s="464">
        <v>0</v>
      </c>
      <c r="V2164" s="464" t="s">
        <v>161</v>
      </c>
    </row>
    <row r="2165" spans="1:22" x14ac:dyDescent="0.2">
      <c r="A2165" s="406" t="s">
        <v>258</v>
      </c>
      <c r="B2165" s="406" t="s">
        <v>259</v>
      </c>
      <c r="C2165" s="406" t="s">
        <v>123</v>
      </c>
      <c r="D2165" s="406" t="s">
        <v>73</v>
      </c>
      <c r="E2165" s="406" t="s">
        <v>407</v>
      </c>
      <c r="F2165" s="406">
        <v>11</v>
      </c>
      <c r="G2165" s="406" t="s">
        <v>230</v>
      </c>
      <c r="H2165" s="406" t="s">
        <v>162</v>
      </c>
      <c r="I2165" s="406" t="s">
        <v>246</v>
      </c>
      <c r="J2165" s="406" t="s">
        <v>314</v>
      </c>
      <c r="K2165" s="406"/>
      <c r="L2165" s="406"/>
      <c r="M2165" s="406"/>
      <c r="N2165" s="406"/>
      <c r="O2165" s="406">
        <v>0</v>
      </c>
      <c r="P2165" s="406">
        <v>1.5</v>
      </c>
      <c r="Q2165" s="463">
        <v>11</v>
      </c>
      <c r="R2165" s="464" t="s">
        <v>162</v>
      </c>
      <c r="S2165" s="464" t="s">
        <v>132</v>
      </c>
      <c r="T2165" s="464">
        <v>0</v>
      </c>
      <c r="U2165" s="464">
        <v>1.5</v>
      </c>
      <c r="V2165" s="464" t="s">
        <v>163</v>
      </c>
    </row>
    <row r="2166" spans="1:22" x14ac:dyDescent="0.2">
      <c r="A2166" s="406" t="s">
        <v>258</v>
      </c>
      <c r="B2166" s="406" t="s">
        <v>259</v>
      </c>
      <c r="C2166" s="406" t="s">
        <v>123</v>
      </c>
      <c r="D2166" s="406" t="s">
        <v>73</v>
      </c>
      <c r="E2166" s="406" t="s">
        <v>407</v>
      </c>
      <c r="F2166" s="406">
        <v>11</v>
      </c>
      <c r="G2166" s="406" t="s">
        <v>230</v>
      </c>
      <c r="H2166" s="406" t="s">
        <v>162</v>
      </c>
      <c r="I2166" s="406" t="s">
        <v>246</v>
      </c>
      <c r="J2166" s="406" t="s">
        <v>307</v>
      </c>
      <c r="K2166" s="406"/>
      <c r="L2166" s="406"/>
      <c r="M2166" s="406"/>
      <c r="N2166" s="406"/>
      <c r="O2166" s="406">
        <v>0</v>
      </c>
      <c r="P2166" s="406">
        <v>0</v>
      </c>
      <c r="Q2166" s="463">
        <v>11</v>
      </c>
      <c r="R2166" s="464" t="s">
        <v>162</v>
      </c>
      <c r="S2166" s="464" t="s">
        <v>133</v>
      </c>
      <c r="T2166" s="464">
        <v>0</v>
      </c>
      <c r="U2166" s="464">
        <v>0</v>
      </c>
      <c r="V2166" s="464" t="s">
        <v>163</v>
      </c>
    </row>
    <row r="2167" spans="1:22" x14ac:dyDescent="0.2">
      <c r="A2167" s="406" t="s">
        <v>258</v>
      </c>
      <c r="B2167" s="406" t="s">
        <v>259</v>
      </c>
      <c r="C2167" s="406" t="s">
        <v>123</v>
      </c>
      <c r="D2167" s="406" t="s">
        <v>301</v>
      </c>
      <c r="E2167" s="406" t="s">
        <v>407</v>
      </c>
      <c r="F2167" s="406">
        <v>11</v>
      </c>
      <c r="G2167" s="406" t="s">
        <v>230</v>
      </c>
      <c r="H2167" s="406" t="s">
        <v>162</v>
      </c>
      <c r="I2167" s="406" t="s">
        <v>246</v>
      </c>
      <c r="J2167" s="406" t="s">
        <v>314</v>
      </c>
      <c r="K2167" s="406"/>
      <c r="L2167" s="406"/>
      <c r="M2167" s="406"/>
      <c r="N2167" s="406"/>
      <c r="O2167" s="406">
        <v>0</v>
      </c>
      <c r="P2167" s="406">
        <v>1</v>
      </c>
      <c r="Q2167" s="463">
        <v>11</v>
      </c>
      <c r="R2167" s="464" t="s">
        <v>162</v>
      </c>
      <c r="S2167" s="464" t="s">
        <v>134</v>
      </c>
      <c r="T2167" s="464">
        <v>0</v>
      </c>
      <c r="U2167" s="464">
        <v>1</v>
      </c>
      <c r="V2167" s="464" t="s">
        <v>163</v>
      </c>
    </row>
    <row r="2168" spans="1:22" x14ac:dyDescent="0.2">
      <c r="A2168" s="406" t="s">
        <v>258</v>
      </c>
      <c r="B2168" s="406" t="s">
        <v>259</v>
      </c>
      <c r="C2168" s="406" t="s">
        <v>123</v>
      </c>
      <c r="D2168" s="406" t="s">
        <v>301</v>
      </c>
      <c r="E2168" s="406" t="s">
        <v>407</v>
      </c>
      <c r="F2168" s="406">
        <v>11</v>
      </c>
      <c r="G2168" s="406" t="s">
        <v>230</v>
      </c>
      <c r="H2168" s="406" t="s">
        <v>162</v>
      </c>
      <c r="I2168" s="406" t="s">
        <v>246</v>
      </c>
      <c r="J2168" s="406" t="s">
        <v>307</v>
      </c>
      <c r="K2168" s="406"/>
      <c r="L2168" s="406"/>
      <c r="M2168" s="406"/>
      <c r="N2168" s="406"/>
      <c r="O2168" s="406">
        <v>0</v>
      </c>
      <c r="P2168" s="406">
        <v>0</v>
      </c>
      <c r="Q2168" s="463">
        <v>11</v>
      </c>
      <c r="R2168" s="464" t="s">
        <v>162</v>
      </c>
      <c r="S2168" s="464" t="s">
        <v>135</v>
      </c>
      <c r="T2168" s="464">
        <v>0</v>
      </c>
      <c r="U2168" s="464">
        <v>0</v>
      </c>
      <c r="V2168" s="464" t="s">
        <v>163</v>
      </c>
    </row>
    <row r="2169" spans="1:22" x14ac:dyDescent="0.2">
      <c r="A2169" s="406" t="s">
        <v>258</v>
      </c>
      <c r="B2169" s="406" t="s">
        <v>259</v>
      </c>
      <c r="C2169" s="406" t="s">
        <v>123</v>
      </c>
      <c r="D2169" s="406" t="s">
        <v>302</v>
      </c>
      <c r="E2169" s="406" t="s">
        <v>407</v>
      </c>
      <c r="F2169" s="406">
        <v>11</v>
      </c>
      <c r="G2169" s="406" t="s">
        <v>230</v>
      </c>
      <c r="H2169" s="406" t="s">
        <v>162</v>
      </c>
      <c r="I2169" s="406" t="s">
        <v>246</v>
      </c>
      <c r="J2169" s="406" t="s">
        <v>314</v>
      </c>
      <c r="K2169" s="406"/>
      <c r="L2169" s="406"/>
      <c r="M2169" s="406"/>
      <c r="N2169" s="406"/>
      <c r="O2169" s="406">
        <v>0</v>
      </c>
      <c r="P2169" s="406">
        <v>0.3</v>
      </c>
      <c r="Q2169" s="463">
        <v>11</v>
      </c>
      <c r="R2169" s="464" t="s">
        <v>162</v>
      </c>
      <c r="S2169" s="464" t="s">
        <v>136</v>
      </c>
      <c r="T2169" s="464">
        <v>0</v>
      </c>
      <c r="U2169" s="464">
        <v>0.3</v>
      </c>
      <c r="V2169" s="464" t="s">
        <v>163</v>
      </c>
    </row>
    <row r="2170" spans="1:22" x14ac:dyDescent="0.2">
      <c r="A2170" s="406" t="s">
        <v>258</v>
      </c>
      <c r="B2170" s="406" t="s">
        <v>259</v>
      </c>
      <c r="C2170" s="406" t="s">
        <v>123</v>
      </c>
      <c r="D2170" s="406" t="s">
        <v>302</v>
      </c>
      <c r="E2170" s="406" t="s">
        <v>407</v>
      </c>
      <c r="F2170" s="406">
        <v>11</v>
      </c>
      <c r="G2170" s="406" t="s">
        <v>230</v>
      </c>
      <c r="H2170" s="406" t="s">
        <v>162</v>
      </c>
      <c r="I2170" s="406" t="s">
        <v>246</v>
      </c>
      <c r="J2170" s="406" t="s">
        <v>307</v>
      </c>
      <c r="K2170" s="406"/>
      <c r="L2170" s="406"/>
      <c r="M2170" s="406"/>
      <c r="N2170" s="406"/>
      <c r="O2170" s="406">
        <v>0</v>
      </c>
      <c r="P2170" s="406">
        <v>0</v>
      </c>
      <c r="Q2170" s="463">
        <v>11</v>
      </c>
      <c r="R2170" s="464" t="s">
        <v>162</v>
      </c>
      <c r="S2170" s="464" t="s">
        <v>137</v>
      </c>
      <c r="T2170" s="464">
        <v>0</v>
      </c>
      <c r="U2170" s="464">
        <v>0</v>
      </c>
      <c r="V2170" s="464" t="s">
        <v>163</v>
      </c>
    </row>
    <row r="2171" spans="1:22" x14ac:dyDescent="0.2">
      <c r="A2171" s="406" t="s">
        <v>258</v>
      </c>
      <c r="B2171" s="406" t="s">
        <v>259</v>
      </c>
      <c r="C2171" s="406" t="s">
        <v>123</v>
      </c>
      <c r="D2171" s="406" t="s">
        <v>303</v>
      </c>
      <c r="E2171" s="406" t="s">
        <v>407</v>
      </c>
      <c r="F2171" s="406">
        <v>11</v>
      </c>
      <c r="G2171" s="406" t="s">
        <v>230</v>
      </c>
      <c r="H2171" s="406" t="s">
        <v>162</v>
      </c>
      <c r="I2171" s="406" t="s">
        <v>246</v>
      </c>
      <c r="J2171" s="406" t="s">
        <v>314</v>
      </c>
      <c r="K2171" s="406"/>
      <c r="L2171" s="406"/>
      <c r="M2171" s="406"/>
      <c r="N2171" s="406"/>
      <c r="O2171" s="406">
        <v>0</v>
      </c>
      <c r="P2171" s="406">
        <v>0.3</v>
      </c>
      <c r="Q2171" s="463">
        <v>11</v>
      </c>
      <c r="R2171" s="464" t="s">
        <v>162</v>
      </c>
      <c r="S2171" s="464" t="s">
        <v>138</v>
      </c>
      <c r="T2171" s="464">
        <v>0</v>
      </c>
      <c r="U2171" s="464">
        <v>0.3</v>
      </c>
      <c r="V2171" s="464" t="s">
        <v>163</v>
      </c>
    </row>
    <row r="2172" spans="1:22" x14ac:dyDescent="0.2">
      <c r="A2172" s="406" t="s">
        <v>258</v>
      </c>
      <c r="B2172" s="406" t="s">
        <v>259</v>
      </c>
      <c r="C2172" s="406" t="s">
        <v>123</v>
      </c>
      <c r="D2172" s="406" t="s">
        <v>303</v>
      </c>
      <c r="E2172" s="406" t="s">
        <v>407</v>
      </c>
      <c r="F2172" s="406">
        <v>11</v>
      </c>
      <c r="G2172" s="406" t="s">
        <v>230</v>
      </c>
      <c r="H2172" s="406" t="s">
        <v>162</v>
      </c>
      <c r="I2172" s="406" t="s">
        <v>246</v>
      </c>
      <c r="J2172" s="406" t="s">
        <v>307</v>
      </c>
      <c r="K2172" s="406"/>
      <c r="L2172" s="406"/>
      <c r="M2172" s="406"/>
      <c r="N2172" s="406"/>
      <c r="O2172" s="406">
        <v>0</v>
      </c>
      <c r="P2172" s="406">
        <v>0</v>
      </c>
      <c r="Q2172" s="463">
        <v>11</v>
      </c>
      <c r="R2172" s="464" t="s">
        <v>162</v>
      </c>
      <c r="S2172" s="464" t="s">
        <v>139</v>
      </c>
      <c r="T2172" s="464">
        <v>0</v>
      </c>
      <c r="U2172" s="464">
        <v>0</v>
      </c>
      <c r="V2172" s="464" t="s">
        <v>163</v>
      </c>
    </row>
    <row r="2173" spans="1:22" x14ac:dyDescent="0.2">
      <c r="A2173" s="406" t="s">
        <v>258</v>
      </c>
      <c r="B2173" s="406" t="s">
        <v>259</v>
      </c>
      <c r="C2173" s="406" t="s">
        <v>123</v>
      </c>
      <c r="D2173" s="406" t="s">
        <v>304</v>
      </c>
      <c r="E2173" s="406" t="s">
        <v>407</v>
      </c>
      <c r="F2173" s="406">
        <v>11</v>
      </c>
      <c r="G2173" s="406" t="s">
        <v>230</v>
      </c>
      <c r="H2173" s="406" t="s">
        <v>162</v>
      </c>
      <c r="I2173" s="406" t="s">
        <v>246</v>
      </c>
      <c r="J2173" s="406" t="s">
        <v>314</v>
      </c>
      <c r="K2173" s="406"/>
      <c r="L2173" s="406"/>
      <c r="M2173" s="406"/>
      <c r="N2173" s="406"/>
      <c r="O2173" s="406">
        <v>0</v>
      </c>
      <c r="P2173" s="406">
        <v>0.3</v>
      </c>
      <c r="Q2173" s="463">
        <v>11</v>
      </c>
      <c r="R2173" s="464" t="s">
        <v>162</v>
      </c>
      <c r="S2173" s="464" t="s">
        <v>140</v>
      </c>
      <c r="T2173" s="464">
        <v>0</v>
      </c>
      <c r="U2173" s="464">
        <v>0.3</v>
      </c>
      <c r="V2173" s="464" t="s">
        <v>163</v>
      </c>
    </row>
    <row r="2174" spans="1:22" x14ac:dyDescent="0.2">
      <c r="A2174" s="406" t="s">
        <v>258</v>
      </c>
      <c r="B2174" s="406" t="s">
        <v>259</v>
      </c>
      <c r="C2174" s="406" t="s">
        <v>123</v>
      </c>
      <c r="D2174" s="406" t="s">
        <v>304</v>
      </c>
      <c r="E2174" s="406" t="s">
        <v>407</v>
      </c>
      <c r="F2174" s="406">
        <v>11</v>
      </c>
      <c r="G2174" s="406" t="s">
        <v>230</v>
      </c>
      <c r="H2174" s="406" t="s">
        <v>162</v>
      </c>
      <c r="I2174" s="406" t="s">
        <v>246</v>
      </c>
      <c r="J2174" s="406" t="s">
        <v>307</v>
      </c>
      <c r="K2174" s="406"/>
      <c r="L2174" s="406"/>
      <c r="M2174" s="406"/>
      <c r="N2174" s="406"/>
      <c r="O2174" s="406">
        <v>0</v>
      </c>
      <c r="P2174" s="406">
        <v>0</v>
      </c>
      <c r="Q2174" s="463">
        <v>11</v>
      </c>
      <c r="R2174" s="464" t="s">
        <v>162</v>
      </c>
      <c r="S2174" s="464" t="s">
        <v>141</v>
      </c>
      <c r="T2174" s="464">
        <v>0</v>
      </c>
      <c r="U2174" s="464">
        <v>0</v>
      </c>
      <c r="V2174" s="464" t="s">
        <v>163</v>
      </c>
    </row>
    <row r="2175" spans="1:22" x14ac:dyDescent="0.2">
      <c r="A2175" s="406" t="s">
        <v>258</v>
      </c>
      <c r="B2175" s="406" t="s">
        <v>259</v>
      </c>
      <c r="C2175" s="406" t="s">
        <v>123</v>
      </c>
      <c r="D2175" s="406" t="s">
        <v>73</v>
      </c>
      <c r="E2175" s="406" t="s">
        <v>407</v>
      </c>
      <c r="F2175" s="406">
        <v>12</v>
      </c>
      <c r="G2175" s="406" t="s">
        <v>230</v>
      </c>
      <c r="H2175" s="406" t="s">
        <v>164</v>
      </c>
      <c r="I2175" s="406" t="s">
        <v>246</v>
      </c>
      <c r="J2175" s="406" t="s">
        <v>314</v>
      </c>
      <c r="K2175" s="406"/>
      <c r="L2175" s="406"/>
      <c r="M2175" s="406"/>
      <c r="N2175" s="406"/>
      <c r="O2175" s="406">
        <v>0</v>
      </c>
      <c r="P2175" s="406">
        <v>1.5</v>
      </c>
      <c r="Q2175" s="463">
        <v>12</v>
      </c>
      <c r="R2175" s="464" t="s">
        <v>164</v>
      </c>
      <c r="S2175" s="464" t="s">
        <v>132</v>
      </c>
      <c r="T2175" s="464">
        <v>0</v>
      </c>
      <c r="U2175" s="464">
        <v>1.5</v>
      </c>
      <c r="V2175" s="464" t="s">
        <v>165</v>
      </c>
    </row>
    <row r="2176" spans="1:22" x14ac:dyDescent="0.2">
      <c r="A2176" s="406" t="s">
        <v>258</v>
      </c>
      <c r="B2176" s="406" t="s">
        <v>259</v>
      </c>
      <c r="C2176" s="406" t="s">
        <v>123</v>
      </c>
      <c r="D2176" s="406" t="s">
        <v>73</v>
      </c>
      <c r="E2176" s="406" t="s">
        <v>407</v>
      </c>
      <c r="F2176" s="406">
        <v>12</v>
      </c>
      <c r="G2176" s="406" t="s">
        <v>230</v>
      </c>
      <c r="H2176" s="406" t="s">
        <v>164</v>
      </c>
      <c r="I2176" s="406" t="s">
        <v>246</v>
      </c>
      <c r="J2176" s="406" t="s">
        <v>307</v>
      </c>
      <c r="K2176" s="406"/>
      <c r="L2176" s="406"/>
      <c r="M2176" s="406"/>
      <c r="N2176" s="406"/>
      <c r="O2176" s="406">
        <v>0</v>
      </c>
      <c r="P2176" s="406">
        <v>0</v>
      </c>
      <c r="Q2176" s="463">
        <v>12</v>
      </c>
      <c r="R2176" s="464" t="s">
        <v>164</v>
      </c>
      <c r="S2176" s="464" t="s">
        <v>133</v>
      </c>
      <c r="T2176" s="464">
        <v>0</v>
      </c>
      <c r="U2176" s="464">
        <v>0</v>
      </c>
      <c r="V2176" s="464" t="s">
        <v>165</v>
      </c>
    </row>
    <row r="2177" spans="1:22" x14ac:dyDescent="0.2">
      <c r="A2177" s="406" t="s">
        <v>258</v>
      </c>
      <c r="B2177" s="406" t="s">
        <v>259</v>
      </c>
      <c r="C2177" s="406" t="s">
        <v>123</v>
      </c>
      <c r="D2177" s="406" t="s">
        <v>301</v>
      </c>
      <c r="E2177" s="406" t="s">
        <v>407</v>
      </c>
      <c r="F2177" s="406">
        <v>12</v>
      </c>
      <c r="G2177" s="406" t="s">
        <v>230</v>
      </c>
      <c r="H2177" s="406" t="s">
        <v>164</v>
      </c>
      <c r="I2177" s="406" t="s">
        <v>246</v>
      </c>
      <c r="J2177" s="406" t="s">
        <v>314</v>
      </c>
      <c r="K2177" s="406"/>
      <c r="L2177" s="406"/>
      <c r="M2177" s="406"/>
      <c r="N2177" s="406"/>
      <c r="O2177" s="406">
        <v>0</v>
      </c>
      <c r="P2177" s="406">
        <v>0.7</v>
      </c>
      <c r="Q2177" s="463">
        <v>12</v>
      </c>
      <c r="R2177" s="464" t="s">
        <v>164</v>
      </c>
      <c r="S2177" s="464" t="s">
        <v>134</v>
      </c>
      <c r="T2177" s="464">
        <v>0</v>
      </c>
      <c r="U2177" s="464">
        <v>0.7</v>
      </c>
      <c r="V2177" s="464" t="s">
        <v>165</v>
      </c>
    </row>
    <row r="2178" spans="1:22" x14ac:dyDescent="0.2">
      <c r="A2178" s="406" t="s">
        <v>258</v>
      </c>
      <c r="B2178" s="406" t="s">
        <v>259</v>
      </c>
      <c r="C2178" s="406" t="s">
        <v>123</v>
      </c>
      <c r="D2178" s="406" t="s">
        <v>301</v>
      </c>
      <c r="E2178" s="406" t="s">
        <v>407</v>
      </c>
      <c r="F2178" s="406">
        <v>12</v>
      </c>
      <c r="G2178" s="406" t="s">
        <v>230</v>
      </c>
      <c r="H2178" s="406" t="s">
        <v>164</v>
      </c>
      <c r="I2178" s="406" t="s">
        <v>246</v>
      </c>
      <c r="J2178" s="406" t="s">
        <v>307</v>
      </c>
      <c r="K2178" s="406"/>
      <c r="L2178" s="406"/>
      <c r="M2178" s="406"/>
      <c r="N2178" s="406"/>
      <c r="O2178" s="406">
        <v>0</v>
      </c>
      <c r="P2178" s="406">
        <v>0</v>
      </c>
      <c r="Q2178" s="463">
        <v>12</v>
      </c>
      <c r="R2178" s="464" t="s">
        <v>164</v>
      </c>
      <c r="S2178" s="464" t="s">
        <v>135</v>
      </c>
      <c r="T2178" s="464">
        <v>0</v>
      </c>
      <c r="U2178" s="464">
        <v>0</v>
      </c>
      <c r="V2178" s="464" t="s">
        <v>165</v>
      </c>
    </row>
    <row r="2179" spans="1:22" x14ac:dyDescent="0.2">
      <c r="A2179" s="406" t="s">
        <v>258</v>
      </c>
      <c r="B2179" s="406" t="s">
        <v>259</v>
      </c>
      <c r="C2179" s="406" t="s">
        <v>123</v>
      </c>
      <c r="D2179" s="406" t="s">
        <v>302</v>
      </c>
      <c r="E2179" s="406" t="s">
        <v>407</v>
      </c>
      <c r="F2179" s="406">
        <v>12</v>
      </c>
      <c r="G2179" s="406" t="s">
        <v>230</v>
      </c>
      <c r="H2179" s="406" t="s">
        <v>164</v>
      </c>
      <c r="I2179" s="406" t="s">
        <v>246</v>
      </c>
      <c r="J2179" s="406" t="s">
        <v>314</v>
      </c>
      <c r="K2179" s="406"/>
      <c r="L2179" s="406"/>
      <c r="M2179" s="406"/>
      <c r="N2179" s="406"/>
      <c r="O2179" s="406">
        <v>0</v>
      </c>
      <c r="P2179" s="406">
        <v>0</v>
      </c>
      <c r="Q2179" s="463">
        <v>12</v>
      </c>
      <c r="R2179" s="464" t="s">
        <v>164</v>
      </c>
      <c r="S2179" s="464" t="s">
        <v>136</v>
      </c>
      <c r="T2179" s="464">
        <v>0</v>
      </c>
      <c r="U2179" s="464">
        <v>0</v>
      </c>
      <c r="V2179" s="464" t="s">
        <v>165</v>
      </c>
    </row>
    <row r="2180" spans="1:22" x14ac:dyDescent="0.2">
      <c r="A2180" s="406" t="s">
        <v>258</v>
      </c>
      <c r="B2180" s="406" t="s">
        <v>259</v>
      </c>
      <c r="C2180" s="406" t="s">
        <v>123</v>
      </c>
      <c r="D2180" s="406" t="s">
        <v>302</v>
      </c>
      <c r="E2180" s="406" t="s">
        <v>407</v>
      </c>
      <c r="F2180" s="406">
        <v>12</v>
      </c>
      <c r="G2180" s="406" t="s">
        <v>230</v>
      </c>
      <c r="H2180" s="406" t="s">
        <v>164</v>
      </c>
      <c r="I2180" s="406" t="s">
        <v>246</v>
      </c>
      <c r="J2180" s="406" t="s">
        <v>307</v>
      </c>
      <c r="K2180" s="406"/>
      <c r="L2180" s="406"/>
      <c r="M2180" s="406"/>
      <c r="N2180" s="406"/>
      <c r="O2180" s="406">
        <v>0</v>
      </c>
      <c r="P2180" s="406">
        <v>0</v>
      </c>
      <c r="Q2180" s="463">
        <v>12</v>
      </c>
      <c r="R2180" s="464" t="s">
        <v>164</v>
      </c>
      <c r="S2180" s="464" t="s">
        <v>137</v>
      </c>
      <c r="T2180" s="464">
        <v>0</v>
      </c>
      <c r="U2180" s="464">
        <v>0</v>
      </c>
      <c r="V2180" s="464" t="s">
        <v>165</v>
      </c>
    </row>
    <row r="2181" spans="1:22" x14ac:dyDescent="0.2">
      <c r="A2181" s="406" t="s">
        <v>258</v>
      </c>
      <c r="B2181" s="406" t="s">
        <v>259</v>
      </c>
      <c r="C2181" s="406" t="s">
        <v>123</v>
      </c>
      <c r="D2181" s="406" t="s">
        <v>303</v>
      </c>
      <c r="E2181" s="406" t="s">
        <v>407</v>
      </c>
      <c r="F2181" s="406">
        <v>12</v>
      </c>
      <c r="G2181" s="406" t="s">
        <v>230</v>
      </c>
      <c r="H2181" s="406" t="s">
        <v>164</v>
      </c>
      <c r="I2181" s="406" t="s">
        <v>246</v>
      </c>
      <c r="J2181" s="406" t="s">
        <v>314</v>
      </c>
      <c r="K2181" s="406"/>
      <c r="L2181" s="406"/>
      <c r="M2181" s="406"/>
      <c r="N2181" s="406"/>
      <c r="O2181" s="406">
        <v>0</v>
      </c>
      <c r="P2181" s="406">
        <v>0</v>
      </c>
      <c r="Q2181" s="463">
        <v>12</v>
      </c>
      <c r="R2181" s="464" t="s">
        <v>164</v>
      </c>
      <c r="S2181" s="464" t="s">
        <v>138</v>
      </c>
      <c r="T2181" s="464">
        <v>0</v>
      </c>
      <c r="U2181" s="464">
        <v>0</v>
      </c>
      <c r="V2181" s="464" t="s">
        <v>165</v>
      </c>
    </row>
    <row r="2182" spans="1:22" x14ac:dyDescent="0.2">
      <c r="A2182" s="406" t="s">
        <v>258</v>
      </c>
      <c r="B2182" s="406" t="s">
        <v>259</v>
      </c>
      <c r="C2182" s="406" t="s">
        <v>123</v>
      </c>
      <c r="D2182" s="406" t="s">
        <v>303</v>
      </c>
      <c r="E2182" s="406" t="s">
        <v>407</v>
      </c>
      <c r="F2182" s="406">
        <v>12</v>
      </c>
      <c r="G2182" s="406" t="s">
        <v>230</v>
      </c>
      <c r="H2182" s="406" t="s">
        <v>164</v>
      </c>
      <c r="I2182" s="406" t="s">
        <v>246</v>
      </c>
      <c r="J2182" s="406" t="s">
        <v>307</v>
      </c>
      <c r="K2182" s="406"/>
      <c r="L2182" s="406"/>
      <c r="M2182" s="406"/>
      <c r="N2182" s="406"/>
      <c r="O2182" s="406">
        <v>0</v>
      </c>
      <c r="P2182" s="406">
        <v>0</v>
      </c>
      <c r="Q2182" s="463">
        <v>12</v>
      </c>
      <c r="R2182" s="464" t="s">
        <v>164</v>
      </c>
      <c r="S2182" s="464" t="s">
        <v>139</v>
      </c>
      <c r="T2182" s="464">
        <v>0</v>
      </c>
      <c r="U2182" s="464">
        <v>0</v>
      </c>
      <c r="V2182" s="464" t="s">
        <v>165</v>
      </c>
    </row>
    <row r="2183" spans="1:22" x14ac:dyDescent="0.2">
      <c r="A2183" s="406" t="s">
        <v>258</v>
      </c>
      <c r="B2183" s="406" t="s">
        <v>259</v>
      </c>
      <c r="C2183" s="406" t="s">
        <v>123</v>
      </c>
      <c r="D2183" s="406" t="s">
        <v>304</v>
      </c>
      <c r="E2183" s="406" t="s">
        <v>407</v>
      </c>
      <c r="F2183" s="406">
        <v>12</v>
      </c>
      <c r="G2183" s="406" t="s">
        <v>230</v>
      </c>
      <c r="H2183" s="406" t="s">
        <v>164</v>
      </c>
      <c r="I2183" s="406" t="s">
        <v>246</v>
      </c>
      <c r="J2183" s="406" t="s">
        <v>314</v>
      </c>
      <c r="K2183" s="406"/>
      <c r="L2183" s="406"/>
      <c r="M2183" s="406"/>
      <c r="N2183" s="406"/>
      <c r="O2183" s="406">
        <v>0</v>
      </c>
      <c r="P2183" s="406">
        <v>0</v>
      </c>
      <c r="Q2183" s="463">
        <v>12</v>
      </c>
      <c r="R2183" s="464" t="s">
        <v>164</v>
      </c>
      <c r="S2183" s="464" t="s">
        <v>140</v>
      </c>
      <c r="T2183" s="464">
        <v>0</v>
      </c>
      <c r="U2183" s="464">
        <v>0</v>
      </c>
      <c r="V2183" s="464" t="s">
        <v>165</v>
      </c>
    </row>
    <row r="2184" spans="1:22" x14ac:dyDescent="0.2">
      <c r="A2184" s="406" t="s">
        <v>258</v>
      </c>
      <c r="B2184" s="406" t="s">
        <v>259</v>
      </c>
      <c r="C2184" s="406" t="s">
        <v>123</v>
      </c>
      <c r="D2184" s="406" t="s">
        <v>304</v>
      </c>
      <c r="E2184" s="406" t="s">
        <v>407</v>
      </c>
      <c r="F2184" s="406">
        <v>12</v>
      </c>
      <c r="G2184" s="406" t="s">
        <v>230</v>
      </c>
      <c r="H2184" s="406" t="s">
        <v>164</v>
      </c>
      <c r="I2184" s="406" t="s">
        <v>246</v>
      </c>
      <c r="J2184" s="406" t="s">
        <v>307</v>
      </c>
      <c r="K2184" s="406"/>
      <c r="L2184" s="406"/>
      <c r="M2184" s="406"/>
      <c r="N2184" s="406"/>
      <c r="O2184" s="406">
        <v>0</v>
      </c>
      <c r="P2184" s="406">
        <v>0</v>
      </c>
      <c r="Q2184" s="463">
        <v>12</v>
      </c>
      <c r="R2184" s="464" t="s">
        <v>164</v>
      </c>
      <c r="S2184" s="464" t="s">
        <v>141</v>
      </c>
      <c r="T2184" s="464">
        <v>0</v>
      </c>
      <c r="U2184" s="464">
        <v>0</v>
      </c>
      <c r="V2184" s="464" t="s">
        <v>165</v>
      </c>
    </row>
    <row r="2185" spans="1:22" x14ac:dyDescent="0.2">
      <c r="A2185" s="406" t="s">
        <v>258</v>
      </c>
      <c r="B2185" s="406" t="s">
        <v>259</v>
      </c>
      <c r="C2185" s="406" t="s">
        <v>123</v>
      </c>
      <c r="D2185" s="406" t="s">
        <v>73</v>
      </c>
      <c r="E2185" s="406" t="s">
        <v>407</v>
      </c>
      <c r="F2185" s="406">
        <v>13</v>
      </c>
      <c r="G2185" s="406" t="s">
        <v>230</v>
      </c>
      <c r="H2185" s="406" t="s">
        <v>166</v>
      </c>
      <c r="I2185" s="406" t="s">
        <v>246</v>
      </c>
      <c r="J2185" s="406" t="s">
        <v>314</v>
      </c>
      <c r="K2185" s="406"/>
      <c r="L2185" s="406"/>
      <c r="M2185" s="406"/>
      <c r="N2185" s="406"/>
      <c r="O2185" s="406">
        <v>0</v>
      </c>
      <c r="P2185" s="406">
        <v>0.45</v>
      </c>
      <c r="Q2185" s="463">
        <v>13</v>
      </c>
      <c r="R2185" s="464" t="s">
        <v>166</v>
      </c>
      <c r="S2185" s="464" t="s">
        <v>132</v>
      </c>
      <c r="T2185" s="464">
        <v>0</v>
      </c>
      <c r="U2185" s="464">
        <v>0.45</v>
      </c>
      <c r="V2185" s="464" t="s">
        <v>167</v>
      </c>
    </row>
    <row r="2186" spans="1:22" x14ac:dyDescent="0.2">
      <c r="A2186" s="406" t="s">
        <v>258</v>
      </c>
      <c r="B2186" s="406" t="s">
        <v>259</v>
      </c>
      <c r="C2186" s="406" t="s">
        <v>123</v>
      </c>
      <c r="D2186" s="406" t="s">
        <v>73</v>
      </c>
      <c r="E2186" s="406" t="s">
        <v>407</v>
      </c>
      <c r="F2186" s="406">
        <v>13</v>
      </c>
      <c r="G2186" s="406" t="s">
        <v>230</v>
      </c>
      <c r="H2186" s="406" t="s">
        <v>166</v>
      </c>
      <c r="I2186" s="406" t="s">
        <v>246</v>
      </c>
      <c r="J2186" s="406" t="s">
        <v>307</v>
      </c>
      <c r="K2186" s="406"/>
      <c r="L2186" s="406"/>
      <c r="M2186" s="406"/>
      <c r="N2186" s="406"/>
      <c r="O2186" s="406">
        <v>0</v>
      </c>
      <c r="P2186" s="406">
        <v>0</v>
      </c>
      <c r="Q2186" s="463">
        <v>13</v>
      </c>
      <c r="R2186" s="464" t="s">
        <v>166</v>
      </c>
      <c r="S2186" s="464" t="s">
        <v>133</v>
      </c>
      <c r="T2186" s="464">
        <v>0</v>
      </c>
      <c r="U2186" s="464">
        <v>0</v>
      </c>
      <c r="V2186" s="464" t="s">
        <v>167</v>
      </c>
    </row>
    <row r="2187" spans="1:22" x14ac:dyDescent="0.2">
      <c r="A2187" s="406" t="s">
        <v>258</v>
      </c>
      <c r="B2187" s="406" t="s">
        <v>259</v>
      </c>
      <c r="C2187" s="406" t="s">
        <v>123</v>
      </c>
      <c r="D2187" s="406" t="s">
        <v>301</v>
      </c>
      <c r="E2187" s="406" t="s">
        <v>407</v>
      </c>
      <c r="F2187" s="406">
        <v>13</v>
      </c>
      <c r="G2187" s="406" t="s">
        <v>230</v>
      </c>
      <c r="H2187" s="406" t="s">
        <v>166</v>
      </c>
      <c r="I2187" s="406" t="s">
        <v>246</v>
      </c>
      <c r="J2187" s="406" t="s">
        <v>314</v>
      </c>
      <c r="K2187" s="406"/>
      <c r="L2187" s="406"/>
      <c r="M2187" s="406"/>
      <c r="N2187" s="406"/>
      <c r="O2187" s="406">
        <v>0</v>
      </c>
      <c r="P2187" s="406">
        <v>0</v>
      </c>
      <c r="Q2187" s="463">
        <v>13</v>
      </c>
      <c r="R2187" s="464" t="s">
        <v>166</v>
      </c>
      <c r="S2187" s="464" t="s">
        <v>134</v>
      </c>
      <c r="T2187" s="464">
        <v>0</v>
      </c>
      <c r="U2187" s="464">
        <v>0</v>
      </c>
      <c r="V2187" s="464" t="s">
        <v>167</v>
      </c>
    </row>
    <row r="2188" spans="1:22" x14ac:dyDescent="0.2">
      <c r="A2188" s="406" t="s">
        <v>258</v>
      </c>
      <c r="B2188" s="406" t="s">
        <v>259</v>
      </c>
      <c r="C2188" s="406" t="s">
        <v>123</v>
      </c>
      <c r="D2188" s="406" t="s">
        <v>301</v>
      </c>
      <c r="E2188" s="406" t="s">
        <v>407</v>
      </c>
      <c r="F2188" s="406">
        <v>13</v>
      </c>
      <c r="G2188" s="406" t="s">
        <v>230</v>
      </c>
      <c r="H2188" s="406" t="s">
        <v>166</v>
      </c>
      <c r="I2188" s="406" t="s">
        <v>246</v>
      </c>
      <c r="J2188" s="406" t="s">
        <v>307</v>
      </c>
      <c r="K2188" s="406"/>
      <c r="L2188" s="406"/>
      <c r="M2188" s="406"/>
      <c r="N2188" s="406"/>
      <c r="O2188" s="406">
        <v>0</v>
      </c>
      <c r="P2188" s="406">
        <v>0</v>
      </c>
      <c r="Q2188" s="463">
        <v>13</v>
      </c>
      <c r="R2188" s="464" t="s">
        <v>166</v>
      </c>
      <c r="S2188" s="464" t="s">
        <v>135</v>
      </c>
      <c r="T2188" s="464">
        <v>0</v>
      </c>
      <c r="U2188" s="464">
        <v>0</v>
      </c>
      <c r="V2188" s="464" t="s">
        <v>167</v>
      </c>
    </row>
    <row r="2189" spans="1:22" x14ac:dyDescent="0.2">
      <c r="A2189" s="406" t="s">
        <v>258</v>
      </c>
      <c r="B2189" s="406" t="s">
        <v>259</v>
      </c>
      <c r="C2189" s="406" t="s">
        <v>123</v>
      </c>
      <c r="D2189" s="406" t="s">
        <v>302</v>
      </c>
      <c r="E2189" s="406" t="s">
        <v>407</v>
      </c>
      <c r="F2189" s="406">
        <v>13</v>
      </c>
      <c r="G2189" s="406" t="s">
        <v>230</v>
      </c>
      <c r="H2189" s="406" t="s">
        <v>166</v>
      </c>
      <c r="I2189" s="406" t="s">
        <v>246</v>
      </c>
      <c r="J2189" s="406" t="s">
        <v>314</v>
      </c>
      <c r="K2189" s="406"/>
      <c r="L2189" s="406"/>
      <c r="M2189" s="406"/>
      <c r="N2189" s="406"/>
      <c r="O2189" s="406">
        <v>0</v>
      </c>
      <c r="P2189" s="406">
        <v>0</v>
      </c>
      <c r="Q2189" s="463">
        <v>13</v>
      </c>
      <c r="R2189" s="464" t="s">
        <v>166</v>
      </c>
      <c r="S2189" s="464" t="s">
        <v>136</v>
      </c>
      <c r="T2189" s="464">
        <v>0</v>
      </c>
      <c r="U2189" s="464">
        <v>0</v>
      </c>
      <c r="V2189" s="464" t="s">
        <v>167</v>
      </c>
    </row>
    <row r="2190" spans="1:22" x14ac:dyDescent="0.2">
      <c r="A2190" s="406" t="s">
        <v>258</v>
      </c>
      <c r="B2190" s="406" t="s">
        <v>259</v>
      </c>
      <c r="C2190" s="406" t="s">
        <v>123</v>
      </c>
      <c r="D2190" s="406" t="s">
        <v>302</v>
      </c>
      <c r="E2190" s="406" t="s">
        <v>407</v>
      </c>
      <c r="F2190" s="406">
        <v>13</v>
      </c>
      <c r="G2190" s="406" t="s">
        <v>230</v>
      </c>
      <c r="H2190" s="406" t="s">
        <v>166</v>
      </c>
      <c r="I2190" s="406" t="s">
        <v>246</v>
      </c>
      <c r="J2190" s="406" t="s">
        <v>307</v>
      </c>
      <c r="K2190" s="406"/>
      <c r="L2190" s="406"/>
      <c r="M2190" s="406"/>
      <c r="N2190" s="406"/>
      <c r="O2190" s="406">
        <v>0</v>
      </c>
      <c r="P2190" s="406">
        <v>0</v>
      </c>
      <c r="Q2190" s="463">
        <v>13</v>
      </c>
      <c r="R2190" s="464" t="s">
        <v>166</v>
      </c>
      <c r="S2190" s="464" t="s">
        <v>137</v>
      </c>
      <c r="T2190" s="464">
        <v>0</v>
      </c>
      <c r="U2190" s="464">
        <v>0</v>
      </c>
      <c r="V2190" s="464" t="s">
        <v>167</v>
      </c>
    </row>
    <row r="2191" spans="1:22" x14ac:dyDescent="0.2">
      <c r="A2191" s="406" t="s">
        <v>258</v>
      </c>
      <c r="B2191" s="406" t="s">
        <v>259</v>
      </c>
      <c r="C2191" s="406" t="s">
        <v>123</v>
      </c>
      <c r="D2191" s="406" t="s">
        <v>303</v>
      </c>
      <c r="E2191" s="406" t="s">
        <v>407</v>
      </c>
      <c r="F2191" s="406">
        <v>13</v>
      </c>
      <c r="G2191" s="406" t="s">
        <v>230</v>
      </c>
      <c r="H2191" s="406" t="s">
        <v>166</v>
      </c>
      <c r="I2191" s="406" t="s">
        <v>246</v>
      </c>
      <c r="J2191" s="406" t="s">
        <v>314</v>
      </c>
      <c r="K2191" s="406"/>
      <c r="L2191" s="406"/>
      <c r="M2191" s="406"/>
      <c r="N2191" s="406"/>
      <c r="O2191" s="406">
        <v>0</v>
      </c>
      <c r="P2191" s="406">
        <v>0</v>
      </c>
      <c r="Q2191" s="463">
        <v>13</v>
      </c>
      <c r="R2191" s="464" t="s">
        <v>166</v>
      </c>
      <c r="S2191" s="464" t="s">
        <v>138</v>
      </c>
      <c r="T2191" s="464">
        <v>0</v>
      </c>
      <c r="U2191" s="464">
        <v>0</v>
      </c>
      <c r="V2191" s="464" t="s">
        <v>167</v>
      </c>
    </row>
    <row r="2192" spans="1:22" x14ac:dyDescent="0.2">
      <c r="A2192" s="406" t="s">
        <v>258</v>
      </c>
      <c r="B2192" s="406" t="s">
        <v>259</v>
      </c>
      <c r="C2192" s="406" t="s">
        <v>123</v>
      </c>
      <c r="D2192" s="406" t="s">
        <v>303</v>
      </c>
      <c r="E2192" s="406" t="s">
        <v>407</v>
      </c>
      <c r="F2192" s="406">
        <v>13</v>
      </c>
      <c r="G2192" s="406" t="s">
        <v>230</v>
      </c>
      <c r="H2192" s="406" t="s">
        <v>166</v>
      </c>
      <c r="I2192" s="406" t="s">
        <v>246</v>
      </c>
      <c r="J2192" s="406" t="s">
        <v>307</v>
      </c>
      <c r="K2192" s="406"/>
      <c r="L2192" s="406"/>
      <c r="M2192" s="406"/>
      <c r="N2192" s="406"/>
      <c r="O2192" s="406">
        <v>0</v>
      </c>
      <c r="P2192" s="406">
        <v>0</v>
      </c>
      <c r="Q2192" s="463">
        <v>13</v>
      </c>
      <c r="R2192" s="464" t="s">
        <v>166</v>
      </c>
      <c r="S2192" s="464" t="s">
        <v>139</v>
      </c>
      <c r="T2192" s="464">
        <v>0</v>
      </c>
      <c r="U2192" s="464">
        <v>0</v>
      </c>
      <c r="V2192" s="464" t="s">
        <v>167</v>
      </c>
    </row>
    <row r="2193" spans="1:22" x14ac:dyDescent="0.2">
      <c r="A2193" s="406" t="s">
        <v>258</v>
      </c>
      <c r="B2193" s="406" t="s">
        <v>259</v>
      </c>
      <c r="C2193" s="406" t="s">
        <v>123</v>
      </c>
      <c r="D2193" s="406" t="s">
        <v>304</v>
      </c>
      <c r="E2193" s="406" t="s">
        <v>407</v>
      </c>
      <c r="F2193" s="406">
        <v>13</v>
      </c>
      <c r="G2193" s="406" t="s">
        <v>230</v>
      </c>
      <c r="H2193" s="406" t="s">
        <v>166</v>
      </c>
      <c r="I2193" s="406" t="s">
        <v>246</v>
      </c>
      <c r="J2193" s="406" t="s">
        <v>314</v>
      </c>
      <c r="K2193" s="406"/>
      <c r="L2193" s="406"/>
      <c r="M2193" s="406"/>
      <c r="N2193" s="406"/>
      <c r="O2193" s="406">
        <v>0</v>
      </c>
      <c r="P2193" s="406">
        <v>0</v>
      </c>
      <c r="Q2193" s="463">
        <v>13</v>
      </c>
      <c r="R2193" s="464" t="s">
        <v>166</v>
      </c>
      <c r="S2193" s="464" t="s">
        <v>140</v>
      </c>
      <c r="T2193" s="464">
        <v>0</v>
      </c>
      <c r="U2193" s="464">
        <v>0</v>
      </c>
      <c r="V2193" s="464" t="s">
        <v>167</v>
      </c>
    </row>
    <row r="2194" spans="1:22" x14ac:dyDescent="0.2">
      <c r="A2194" s="406" t="s">
        <v>258</v>
      </c>
      <c r="B2194" s="406" t="s">
        <v>259</v>
      </c>
      <c r="C2194" s="406" t="s">
        <v>123</v>
      </c>
      <c r="D2194" s="406" t="s">
        <v>304</v>
      </c>
      <c r="E2194" s="406" t="s">
        <v>407</v>
      </c>
      <c r="F2194" s="406">
        <v>13</v>
      </c>
      <c r="G2194" s="406" t="s">
        <v>230</v>
      </c>
      <c r="H2194" s="406" t="s">
        <v>166</v>
      </c>
      <c r="I2194" s="406" t="s">
        <v>246</v>
      </c>
      <c r="J2194" s="406" t="s">
        <v>307</v>
      </c>
      <c r="K2194" s="406"/>
      <c r="L2194" s="406"/>
      <c r="M2194" s="406"/>
      <c r="N2194" s="406"/>
      <c r="O2194" s="406">
        <v>0</v>
      </c>
      <c r="P2194" s="406">
        <v>0</v>
      </c>
      <c r="Q2194" s="463">
        <v>13</v>
      </c>
      <c r="R2194" s="464" t="s">
        <v>166</v>
      </c>
      <c r="S2194" s="464" t="s">
        <v>141</v>
      </c>
      <c r="T2194" s="464">
        <v>0</v>
      </c>
      <c r="U2194" s="464">
        <v>0</v>
      </c>
      <c r="V2194" s="464" t="s">
        <v>167</v>
      </c>
    </row>
    <row r="2195" spans="1:22" x14ac:dyDescent="0.2">
      <c r="A2195" s="406" t="s">
        <v>258</v>
      </c>
      <c r="B2195" s="406" t="s">
        <v>259</v>
      </c>
      <c r="C2195" s="406" t="s">
        <v>123</v>
      </c>
      <c r="D2195" s="406" t="s">
        <v>73</v>
      </c>
      <c r="E2195" s="406" t="s">
        <v>407</v>
      </c>
      <c r="F2195" s="406">
        <v>14</v>
      </c>
      <c r="G2195" s="406" t="s">
        <v>230</v>
      </c>
      <c r="H2195" s="406" t="s">
        <v>168</v>
      </c>
      <c r="I2195" s="406" t="s">
        <v>246</v>
      </c>
      <c r="J2195" s="406" t="s">
        <v>314</v>
      </c>
      <c r="K2195" s="406"/>
      <c r="L2195" s="406"/>
      <c r="M2195" s="406"/>
      <c r="N2195" s="406"/>
      <c r="O2195" s="406">
        <v>0</v>
      </c>
      <c r="P2195" s="406">
        <v>0.7</v>
      </c>
      <c r="Q2195" s="463">
        <v>14</v>
      </c>
      <c r="R2195" s="464" t="s">
        <v>168</v>
      </c>
      <c r="S2195" s="464" t="s">
        <v>132</v>
      </c>
      <c r="T2195" s="464">
        <v>0</v>
      </c>
      <c r="U2195" s="464">
        <v>0.7</v>
      </c>
      <c r="V2195" s="464" t="s">
        <v>169</v>
      </c>
    </row>
    <row r="2196" spans="1:22" x14ac:dyDescent="0.2">
      <c r="A2196" s="406" t="s">
        <v>258</v>
      </c>
      <c r="B2196" s="406" t="s">
        <v>259</v>
      </c>
      <c r="C2196" s="406" t="s">
        <v>123</v>
      </c>
      <c r="D2196" s="406" t="s">
        <v>73</v>
      </c>
      <c r="E2196" s="406" t="s">
        <v>407</v>
      </c>
      <c r="F2196" s="406">
        <v>14</v>
      </c>
      <c r="G2196" s="406" t="s">
        <v>230</v>
      </c>
      <c r="H2196" s="406" t="s">
        <v>168</v>
      </c>
      <c r="I2196" s="406" t="s">
        <v>246</v>
      </c>
      <c r="J2196" s="406" t="s">
        <v>307</v>
      </c>
      <c r="K2196" s="406"/>
      <c r="L2196" s="406"/>
      <c r="M2196" s="406"/>
      <c r="N2196" s="406"/>
      <c r="O2196" s="406">
        <v>0</v>
      </c>
      <c r="P2196" s="406">
        <v>0</v>
      </c>
      <c r="Q2196" s="463">
        <v>14</v>
      </c>
      <c r="R2196" s="464" t="s">
        <v>168</v>
      </c>
      <c r="S2196" s="464" t="s">
        <v>133</v>
      </c>
      <c r="T2196" s="464">
        <v>0</v>
      </c>
      <c r="U2196" s="464">
        <v>0</v>
      </c>
      <c r="V2196" s="464" t="s">
        <v>169</v>
      </c>
    </row>
    <row r="2197" spans="1:22" x14ac:dyDescent="0.2">
      <c r="A2197" s="406" t="s">
        <v>258</v>
      </c>
      <c r="B2197" s="406" t="s">
        <v>259</v>
      </c>
      <c r="C2197" s="406" t="s">
        <v>123</v>
      </c>
      <c r="D2197" s="406" t="s">
        <v>301</v>
      </c>
      <c r="E2197" s="406" t="s">
        <v>407</v>
      </c>
      <c r="F2197" s="406">
        <v>14</v>
      </c>
      <c r="G2197" s="406" t="s">
        <v>230</v>
      </c>
      <c r="H2197" s="406" t="s">
        <v>168</v>
      </c>
      <c r="I2197" s="406" t="s">
        <v>246</v>
      </c>
      <c r="J2197" s="406" t="s">
        <v>314</v>
      </c>
      <c r="K2197" s="406"/>
      <c r="L2197" s="406"/>
      <c r="M2197" s="406"/>
      <c r="N2197" s="406"/>
      <c r="O2197" s="406">
        <v>0</v>
      </c>
      <c r="P2197" s="406">
        <v>0.2</v>
      </c>
      <c r="Q2197" s="463">
        <v>14</v>
      </c>
      <c r="R2197" s="464" t="s">
        <v>168</v>
      </c>
      <c r="S2197" s="464" t="s">
        <v>134</v>
      </c>
      <c r="T2197" s="464">
        <v>0</v>
      </c>
      <c r="U2197" s="464">
        <v>0.2</v>
      </c>
      <c r="V2197" s="464" t="s">
        <v>169</v>
      </c>
    </row>
    <row r="2198" spans="1:22" x14ac:dyDescent="0.2">
      <c r="A2198" s="406" t="s">
        <v>258</v>
      </c>
      <c r="B2198" s="406" t="s">
        <v>259</v>
      </c>
      <c r="C2198" s="406" t="s">
        <v>123</v>
      </c>
      <c r="D2198" s="406" t="s">
        <v>301</v>
      </c>
      <c r="E2198" s="406" t="s">
        <v>407</v>
      </c>
      <c r="F2198" s="406">
        <v>14</v>
      </c>
      <c r="G2198" s="406" t="s">
        <v>230</v>
      </c>
      <c r="H2198" s="406" t="s">
        <v>168</v>
      </c>
      <c r="I2198" s="406" t="s">
        <v>246</v>
      </c>
      <c r="J2198" s="406" t="s">
        <v>307</v>
      </c>
      <c r="K2198" s="406"/>
      <c r="L2198" s="406"/>
      <c r="M2198" s="406"/>
      <c r="N2198" s="406"/>
      <c r="O2198" s="406">
        <v>0</v>
      </c>
      <c r="P2198" s="406">
        <v>0</v>
      </c>
      <c r="Q2198" s="463">
        <v>14</v>
      </c>
      <c r="R2198" s="464" t="s">
        <v>168</v>
      </c>
      <c r="S2198" s="464" t="s">
        <v>135</v>
      </c>
      <c r="T2198" s="464">
        <v>0</v>
      </c>
      <c r="U2198" s="464">
        <v>0</v>
      </c>
      <c r="V2198" s="464" t="s">
        <v>169</v>
      </c>
    </row>
    <row r="2199" spans="1:22" x14ac:dyDescent="0.2">
      <c r="A2199" s="406" t="s">
        <v>258</v>
      </c>
      <c r="B2199" s="406" t="s">
        <v>259</v>
      </c>
      <c r="C2199" s="406" t="s">
        <v>123</v>
      </c>
      <c r="D2199" s="406" t="s">
        <v>302</v>
      </c>
      <c r="E2199" s="406" t="s">
        <v>407</v>
      </c>
      <c r="F2199" s="406">
        <v>14</v>
      </c>
      <c r="G2199" s="406" t="s">
        <v>230</v>
      </c>
      <c r="H2199" s="406" t="s">
        <v>168</v>
      </c>
      <c r="I2199" s="406" t="s">
        <v>246</v>
      </c>
      <c r="J2199" s="406" t="s">
        <v>314</v>
      </c>
      <c r="K2199" s="406"/>
      <c r="L2199" s="406"/>
      <c r="M2199" s="406"/>
      <c r="N2199" s="406"/>
      <c r="O2199" s="406">
        <v>0</v>
      </c>
      <c r="P2199" s="406">
        <v>0.2</v>
      </c>
      <c r="Q2199" s="463">
        <v>14</v>
      </c>
      <c r="R2199" s="464" t="s">
        <v>168</v>
      </c>
      <c r="S2199" s="464" t="s">
        <v>136</v>
      </c>
      <c r="T2199" s="464">
        <v>0</v>
      </c>
      <c r="U2199" s="464">
        <v>0.2</v>
      </c>
      <c r="V2199" s="464" t="s">
        <v>169</v>
      </c>
    </row>
    <row r="2200" spans="1:22" x14ac:dyDescent="0.2">
      <c r="A2200" s="406" t="s">
        <v>258</v>
      </c>
      <c r="B2200" s="406" t="s">
        <v>259</v>
      </c>
      <c r="C2200" s="406" t="s">
        <v>123</v>
      </c>
      <c r="D2200" s="406" t="s">
        <v>302</v>
      </c>
      <c r="E2200" s="406" t="s">
        <v>407</v>
      </c>
      <c r="F2200" s="406">
        <v>14</v>
      </c>
      <c r="G2200" s="406" t="s">
        <v>230</v>
      </c>
      <c r="H2200" s="406" t="s">
        <v>168</v>
      </c>
      <c r="I2200" s="406" t="s">
        <v>246</v>
      </c>
      <c r="J2200" s="406" t="s">
        <v>307</v>
      </c>
      <c r="K2200" s="406"/>
      <c r="L2200" s="406"/>
      <c r="M2200" s="406"/>
      <c r="N2200" s="406"/>
      <c r="O2200" s="406">
        <v>0</v>
      </c>
      <c r="P2200" s="406">
        <v>0</v>
      </c>
      <c r="Q2200" s="463">
        <v>14</v>
      </c>
      <c r="R2200" s="464" t="s">
        <v>168</v>
      </c>
      <c r="S2200" s="464" t="s">
        <v>137</v>
      </c>
      <c r="T2200" s="464">
        <v>0</v>
      </c>
      <c r="U2200" s="464">
        <v>0</v>
      </c>
      <c r="V2200" s="464" t="s">
        <v>169</v>
      </c>
    </row>
    <row r="2201" spans="1:22" x14ac:dyDescent="0.2">
      <c r="A2201" s="406" t="s">
        <v>258</v>
      </c>
      <c r="B2201" s="406" t="s">
        <v>259</v>
      </c>
      <c r="C2201" s="406" t="s">
        <v>123</v>
      </c>
      <c r="D2201" s="406" t="s">
        <v>303</v>
      </c>
      <c r="E2201" s="406" t="s">
        <v>407</v>
      </c>
      <c r="F2201" s="406">
        <v>14</v>
      </c>
      <c r="G2201" s="406" t="s">
        <v>230</v>
      </c>
      <c r="H2201" s="406" t="s">
        <v>168</v>
      </c>
      <c r="I2201" s="406" t="s">
        <v>246</v>
      </c>
      <c r="J2201" s="406" t="s">
        <v>314</v>
      </c>
      <c r="K2201" s="406"/>
      <c r="L2201" s="406"/>
      <c r="M2201" s="406"/>
      <c r="N2201" s="406"/>
      <c r="O2201" s="406">
        <v>0</v>
      </c>
      <c r="P2201" s="406">
        <v>0.2</v>
      </c>
      <c r="Q2201" s="463">
        <v>14</v>
      </c>
      <c r="R2201" s="464" t="s">
        <v>168</v>
      </c>
      <c r="S2201" s="464" t="s">
        <v>138</v>
      </c>
      <c r="T2201" s="464">
        <v>0</v>
      </c>
      <c r="U2201" s="464">
        <v>0.2</v>
      </c>
      <c r="V2201" s="464" t="s">
        <v>169</v>
      </c>
    </row>
    <row r="2202" spans="1:22" x14ac:dyDescent="0.2">
      <c r="A2202" s="406" t="s">
        <v>258</v>
      </c>
      <c r="B2202" s="406" t="s">
        <v>259</v>
      </c>
      <c r="C2202" s="406" t="s">
        <v>123</v>
      </c>
      <c r="D2202" s="406" t="s">
        <v>303</v>
      </c>
      <c r="E2202" s="406" t="s">
        <v>407</v>
      </c>
      <c r="F2202" s="406">
        <v>14</v>
      </c>
      <c r="G2202" s="406" t="s">
        <v>230</v>
      </c>
      <c r="H2202" s="406" t="s">
        <v>168</v>
      </c>
      <c r="I2202" s="406" t="s">
        <v>246</v>
      </c>
      <c r="J2202" s="406" t="s">
        <v>307</v>
      </c>
      <c r="K2202" s="406"/>
      <c r="L2202" s="406"/>
      <c r="M2202" s="406"/>
      <c r="N2202" s="406"/>
      <c r="O2202" s="406">
        <v>0</v>
      </c>
      <c r="P2202" s="406">
        <v>0</v>
      </c>
      <c r="Q2202" s="463">
        <v>14</v>
      </c>
      <c r="R2202" s="464" t="s">
        <v>168</v>
      </c>
      <c r="S2202" s="464" t="s">
        <v>139</v>
      </c>
      <c r="T2202" s="464">
        <v>0</v>
      </c>
      <c r="U2202" s="464">
        <v>0</v>
      </c>
      <c r="V2202" s="464" t="s">
        <v>169</v>
      </c>
    </row>
    <row r="2203" spans="1:22" x14ac:dyDescent="0.2">
      <c r="A2203" s="406" t="s">
        <v>258</v>
      </c>
      <c r="B2203" s="406" t="s">
        <v>259</v>
      </c>
      <c r="C2203" s="406" t="s">
        <v>123</v>
      </c>
      <c r="D2203" s="406" t="s">
        <v>304</v>
      </c>
      <c r="E2203" s="406" t="s">
        <v>407</v>
      </c>
      <c r="F2203" s="406">
        <v>14</v>
      </c>
      <c r="G2203" s="406" t="s">
        <v>230</v>
      </c>
      <c r="H2203" s="406" t="s">
        <v>168</v>
      </c>
      <c r="I2203" s="406" t="s">
        <v>246</v>
      </c>
      <c r="J2203" s="406" t="s">
        <v>314</v>
      </c>
      <c r="K2203" s="406"/>
      <c r="L2203" s="406"/>
      <c r="M2203" s="406"/>
      <c r="N2203" s="406"/>
      <c r="O2203" s="406">
        <v>0</v>
      </c>
      <c r="P2203" s="406">
        <v>0.2</v>
      </c>
      <c r="Q2203" s="463">
        <v>14</v>
      </c>
      <c r="R2203" s="464" t="s">
        <v>168</v>
      </c>
      <c r="S2203" s="464" t="s">
        <v>140</v>
      </c>
      <c r="T2203" s="464">
        <v>0</v>
      </c>
      <c r="U2203" s="464">
        <v>0.2</v>
      </c>
      <c r="V2203" s="464" t="s">
        <v>169</v>
      </c>
    </row>
    <row r="2204" spans="1:22" x14ac:dyDescent="0.2">
      <c r="A2204" s="406" t="s">
        <v>258</v>
      </c>
      <c r="B2204" s="406" t="s">
        <v>259</v>
      </c>
      <c r="C2204" s="406" t="s">
        <v>123</v>
      </c>
      <c r="D2204" s="406" t="s">
        <v>304</v>
      </c>
      <c r="E2204" s="406" t="s">
        <v>407</v>
      </c>
      <c r="F2204" s="406">
        <v>14</v>
      </c>
      <c r="G2204" s="406" t="s">
        <v>230</v>
      </c>
      <c r="H2204" s="406" t="s">
        <v>168</v>
      </c>
      <c r="I2204" s="406" t="s">
        <v>246</v>
      </c>
      <c r="J2204" s="406" t="s">
        <v>307</v>
      </c>
      <c r="K2204" s="406"/>
      <c r="L2204" s="406"/>
      <c r="M2204" s="406"/>
      <c r="N2204" s="406"/>
      <c r="O2204" s="406">
        <v>0</v>
      </c>
      <c r="P2204" s="406">
        <v>0</v>
      </c>
      <c r="Q2204" s="463">
        <v>14</v>
      </c>
      <c r="R2204" s="464" t="s">
        <v>168</v>
      </c>
      <c r="S2204" s="464" t="s">
        <v>141</v>
      </c>
      <c r="T2204" s="464">
        <v>0</v>
      </c>
      <c r="U2204" s="464">
        <v>0</v>
      </c>
      <c r="V2204" s="464" t="s">
        <v>169</v>
      </c>
    </row>
    <row r="2205" spans="1:22" x14ac:dyDescent="0.2">
      <c r="A2205" s="406" t="s">
        <v>258</v>
      </c>
      <c r="B2205" s="406" t="s">
        <v>259</v>
      </c>
      <c r="C2205" s="406" t="s">
        <v>123</v>
      </c>
      <c r="D2205" s="406" t="s">
        <v>73</v>
      </c>
      <c r="E2205" s="406" t="s">
        <v>407</v>
      </c>
      <c r="F2205" s="406">
        <v>15</v>
      </c>
      <c r="G2205" s="406" t="s">
        <v>230</v>
      </c>
      <c r="H2205" s="406" t="s">
        <v>170</v>
      </c>
      <c r="I2205" s="406" t="s">
        <v>246</v>
      </c>
      <c r="J2205" s="406" t="s">
        <v>314</v>
      </c>
      <c r="K2205" s="406"/>
      <c r="L2205" s="406"/>
      <c r="M2205" s="406"/>
      <c r="N2205" s="406"/>
      <c r="O2205" s="406">
        <v>0</v>
      </c>
      <c r="P2205" s="406">
        <v>1</v>
      </c>
      <c r="Q2205" s="463">
        <v>15</v>
      </c>
      <c r="R2205" s="464" t="s">
        <v>170</v>
      </c>
      <c r="S2205" s="464" t="s">
        <v>132</v>
      </c>
      <c r="T2205" s="464">
        <v>0</v>
      </c>
      <c r="U2205" s="464">
        <v>1</v>
      </c>
      <c r="V2205" s="464" t="s">
        <v>171</v>
      </c>
    </row>
    <row r="2206" spans="1:22" x14ac:dyDescent="0.2">
      <c r="A2206" s="406" t="s">
        <v>258</v>
      </c>
      <c r="B2206" s="406" t="s">
        <v>259</v>
      </c>
      <c r="C2206" s="406" t="s">
        <v>123</v>
      </c>
      <c r="D2206" s="406" t="s">
        <v>73</v>
      </c>
      <c r="E2206" s="406" t="s">
        <v>407</v>
      </c>
      <c r="F2206" s="406">
        <v>15</v>
      </c>
      <c r="G2206" s="406" t="s">
        <v>230</v>
      </c>
      <c r="H2206" s="406" t="s">
        <v>170</v>
      </c>
      <c r="I2206" s="406" t="s">
        <v>246</v>
      </c>
      <c r="J2206" s="406" t="s">
        <v>307</v>
      </c>
      <c r="K2206" s="406"/>
      <c r="L2206" s="406"/>
      <c r="M2206" s="406"/>
      <c r="N2206" s="406"/>
      <c r="O2206" s="406">
        <v>0</v>
      </c>
      <c r="P2206" s="406">
        <v>0</v>
      </c>
      <c r="Q2206" s="463">
        <v>15</v>
      </c>
      <c r="R2206" s="464" t="s">
        <v>170</v>
      </c>
      <c r="S2206" s="464" t="s">
        <v>133</v>
      </c>
      <c r="T2206" s="464">
        <v>0</v>
      </c>
      <c r="U2206" s="464">
        <v>0</v>
      </c>
      <c r="V2206" s="464" t="s">
        <v>171</v>
      </c>
    </row>
    <row r="2207" spans="1:22" x14ac:dyDescent="0.2">
      <c r="A2207" s="406" t="s">
        <v>258</v>
      </c>
      <c r="B2207" s="406" t="s">
        <v>259</v>
      </c>
      <c r="C2207" s="406" t="s">
        <v>123</v>
      </c>
      <c r="D2207" s="406" t="s">
        <v>301</v>
      </c>
      <c r="E2207" s="406" t="s">
        <v>407</v>
      </c>
      <c r="F2207" s="406">
        <v>15</v>
      </c>
      <c r="G2207" s="406" t="s">
        <v>230</v>
      </c>
      <c r="H2207" s="406" t="s">
        <v>170</v>
      </c>
      <c r="I2207" s="406" t="s">
        <v>246</v>
      </c>
      <c r="J2207" s="406" t="s">
        <v>314</v>
      </c>
      <c r="K2207" s="406"/>
      <c r="L2207" s="406"/>
      <c r="M2207" s="406"/>
      <c r="N2207" s="406"/>
      <c r="O2207" s="406">
        <v>0</v>
      </c>
      <c r="P2207" s="406">
        <v>1</v>
      </c>
      <c r="Q2207" s="463">
        <v>15</v>
      </c>
      <c r="R2207" s="464" t="s">
        <v>170</v>
      </c>
      <c r="S2207" s="464" t="s">
        <v>134</v>
      </c>
      <c r="T2207" s="464">
        <v>0</v>
      </c>
      <c r="U2207" s="464">
        <v>1</v>
      </c>
      <c r="V2207" s="464" t="s">
        <v>171</v>
      </c>
    </row>
    <row r="2208" spans="1:22" x14ac:dyDescent="0.2">
      <c r="A2208" s="406" t="s">
        <v>258</v>
      </c>
      <c r="B2208" s="406" t="s">
        <v>259</v>
      </c>
      <c r="C2208" s="406" t="s">
        <v>123</v>
      </c>
      <c r="D2208" s="406" t="s">
        <v>301</v>
      </c>
      <c r="E2208" s="406" t="s">
        <v>407</v>
      </c>
      <c r="F2208" s="406">
        <v>15</v>
      </c>
      <c r="G2208" s="406" t="s">
        <v>230</v>
      </c>
      <c r="H2208" s="406" t="s">
        <v>170</v>
      </c>
      <c r="I2208" s="406" t="s">
        <v>246</v>
      </c>
      <c r="J2208" s="406" t="s">
        <v>307</v>
      </c>
      <c r="K2208" s="406"/>
      <c r="L2208" s="406"/>
      <c r="M2208" s="406"/>
      <c r="N2208" s="406"/>
      <c r="O2208" s="406">
        <v>0</v>
      </c>
      <c r="P2208" s="406">
        <v>0</v>
      </c>
      <c r="Q2208" s="463">
        <v>15</v>
      </c>
      <c r="R2208" s="464" t="s">
        <v>170</v>
      </c>
      <c r="S2208" s="464" t="s">
        <v>135</v>
      </c>
      <c r="T2208" s="464">
        <v>0</v>
      </c>
      <c r="U2208" s="464">
        <v>0</v>
      </c>
      <c r="V2208" s="464" t="s">
        <v>171</v>
      </c>
    </row>
    <row r="2209" spans="1:22" x14ac:dyDescent="0.2">
      <c r="A2209" s="406" t="s">
        <v>258</v>
      </c>
      <c r="B2209" s="406" t="s">
        <v>259</v>
      </c>
      <c r="C2209" s="406" t="s">
        <v>123</v>
      </c>
      <c r="D2209" s="406" t="s">
        <v>302</v>
      </c>
      <c r="E2209" s="406" t="s">
        <v>407</v>
      </c>
      <c r="F2209" s="406">
        <v>15</v>
      </c>
      <c r="G2209" s="406" t="s">
        <v>230</v>
      </c>
      <c r="H2209" s="406" t="s">
        <v>170</v>
      </c>
      <c r="I2209" s="406" t="s">
        <v>246</v>
      </c>
      <c r="J2209" s="406" t="s">
        <v>314</v>
      </c>
      <c r="K2209" s="406"/>
      <c r="L2209" s="406"/>
      <c r="M2209" s="406"/>
      <c r="N2209" s="406"/>
      <c r="O2209" s="406">
        <v>0</v>
      </c>
      <c r="P2209" s="406">
        <v>1</v>
      </c>
      <c r="Q2209" s="463">
        <v>15</v>
      </c>
      <c r="R2209" s="464" t="s">
        <v>170</v>
      </c>
      <c r="S2209" s="464" t="s">
        <v>136</v>
      </c>
      <c r="T2209" s="464">
        <v>0</v>
      </c>
      <c r="U2209" s="464">
        <v>1</v>
      </c>
      <c r="V2209" s="464" t="s">
        <v>171</v>
      </c>
    </row>
    <row r="2210" spans="1:22" x14ac:dyDescent="0.2">
      <c r="A2210" s="406" t="s">
        <v>258</v>
      </c>
      <c r="B2210" s="406" t="s">
        <v>259</v>
      </c>
      <c r="C2210" s="406" t="s">
        <v>123</v>
      </c>
      <c r="D2210" s="406" t="s">
        <v>302</v>
      </c>
      <c r="E2210" s="406" t="s">
        <v>407</v>
      </c>
      <c r="F2210" s="406">
        <v>15</v>
      </c>
      <c r="G2210" s="406" t="s">
        <v>230</v>
      </c>
      <c r="H2210" s="406" t="s">
        <v>170</v>
      </c>
      <c r="I2210" s="406" t="s">
        <v>246</v>
      </c>
      <c r="J2210" s="406" t="s">
        <v>307</v>
      </c>
      <c r="K2210" s="406"/>
      <c r="L2210" s="406"/>
      <c r="M2210" s="406"/>
      <c r="N2210" s="406"/>
      <c r="O2210" s="406">
        <v>0</v>
      </c>
      <c r="P2210" s="406">
        <v>0</v>
      </c>
      <c r="Q2210" s="463">
        <v>15</v>
      </c>
      <c r="R2210" s="464" t="s">
        <v>170</v>
      </c>
      <c r="S2210" s="464" t="s">
        <v>137</v>
      </c>
      <c r="T2210" s="464">
        <v>0</v>
      </c>
      <c r="U2210" s="464">
        <v>0</v>
      </c>
      <c r="V2210" s="464" t="s">
        <v>171</v>
      </c>
    </row>
    <row r="2211" spans="1:22" x14ac:dyDescent="0.2">
      <c r="A2211" s="406" t="s">
        <v>258</v>
      </c>
      <c r="B2211" s="406" t="s">
        <v>259</v>
      </c>
      <c r="C2211" s="406" t="s">
        <v>123</v>
      </c>
      <c r="D2211" s="406" t="s">
        <v>303</v>
      </c>
      <c r="E2211" s="406" t="s">
        <v>407</v>
      </c>
      <c r="F2211" s="406">
        <v>15</v>
      </c>
      <c r="G2211" s="406" t="s">
        <v>230</v>
      </c>
      <c r="H2211" s="406" t="s">
        <v>170</v>
      </c>
      <c r="I2211" s="406" t="s">
        <v>246</v>
      </c>
      <c r="J2211" s="406" t="s">
        <v>314</v>
      </c>
      <c r="K2211" s="406"/>
      <c r="L2211" s="406"/>
      <c r="M2211" s="406"/>
      <c r="N2211" s="406"/>
      <c r="O2211" s="406">
        <v>0</v>
      </c>
      <c r="P2211" s="406">
        <v>1</v>
      </c>
      <c r="Q2211" s="463">
        <v>15</v>
      </c>
      <c r="R2211" s="464" t="s">
        <v>170</v>
      </c>
      <c r="S2211" s="464" t="s">
        <v>138</v>
      </c>
      <c r="T2211" s="464">
        <v>0</v>
      </c>
      <c r="U2211" s="464">
        <v>1</v>
      </c>
      <c r="V2211" s="464" t="s">
        <v>171</v>
      </c>
    </row>
    <row r="2212" spans="1:22" x14ac:dyDescent="0.2">
      <c r="A2212" s="406" t="s">
        <v>258</v>
      </c>
      <c r="B2212" s="406" t="s">
        <v>259</v>
      </c>
      <c r="C2212" s="406" t="s">
        <v>123</v>
      </c>
      <c r="D2212" s="406" t="s">
        <v>303</v>
      </c>
      <c r="E2212" s="406" t="s">
        <v>407</v>
      </c>
      <c r="F2212" s="406">
        <v>15</v>
      </c>
      <c r="G2212" s="406" t="s">
        <v>230</v>
      </c>
      <c r="H2212" s="406" t="s">
        <v>170</v>
      </c>
      <c r="I2212" s="406" t="s">
        <v>246</v>
      </c>
      <c r="J2212" s="406" t="s">
        <v>307</v>
      </c>
      <c r="K2212" s="406"/>
      <c r="L2212" s="406"/>
      <c r="M2212" s="406"/>
      <c r="N2212" s="406"/>
      <c r="O2212" s="406">
        <v>0</v>
      </c>
      <c r="P2212" s="406">
        <v>0</v>
      </c>
      <c r="Q2212" s="463">
        <v>15</v>
      </c>
      <c r="R2212" s="464" t="s">
        <v>170</v>
      </c>
      <c r="S2212" s="464" t="s">
        <v>139</v>
      </c>
      <c r="T2212" s="464">
        <v>0</v>
      </c>
      <c r="U2212" s="464">
        <v>0</v>
      </c>
      <c r="V2212" s="464" t="s">
        <v>171</v>
      </c>
    </row>
    <row r="2213" spans="1:22" x14ac:dyDescent="0.2">
      <c r="A2213" s="406" t="s">
        <v>258</v>
      </c>
      <c r="B2213" s="406" t="s">
        <v>259</v>
      </c>
      <c r="C2213" s="406" t="s">
        <v>123</v>
      </c>
      <c r="D2213" s="406" t="s">
        <v>304</v>
      </c>
      <c r="E2213" s="406" t="s">
        <v>407</v>
      </c>
      <c r="F2213" s="406">
        <v>15</v>
      </c>
      <c r="G2213" s="406" t="s">
        <v>230</v>
      </c>
      <c r="H2213" s="406" t="s">
        <v>170</v>
      </c>
      <c r="I2213" s="406" t="s">
        <v>246</v>
      </c>
      <c r="J2213" s="406" t="s">
        <v>314</v>
      </c>
      <c r="K2213" s="406"/>
      <c r="L2213" s="406"/>
      <c r="M2213" s="406"/>
      <c r="N2213" s="406"/>
      <c r="O2213" s="406">
        <v>0</v>
      </c>
      <c r="P2213" s="406">
        <v>1</v>
      </c>
      <c r="Q2213" s="463">
        <v>15</v>
      </c>
      <c r="R2213" s="464" t="s">
        <v>170</v>
      </c>
      <c r="S2213" s="464" t="s">
        <v>140</v>
      </c>
      <c r="T2213" s="464">
        <v>0</v>
      </c>
      <c r="U2213" s="464">
        <v>1</v>
      </c>
      <c r="V2213" s="464" t="s">
        <v>171</v>
      </c>
    </row>
    <row r="2214" spans="1:22" x14ac:dyDescent="0.2">
      <c r="A2214" s="406" t="s">
        <v>258</v>
      </c>
      <c r="B2214" s="406" t="s">
        <v>259</v>
      </c>
      <c r="C2214" s="406" t="s">
        <v>123</v>
      </c>
      <c r="D2214" s="406" t="s">
        <v>304</v>
      </c>
      <c r="E2214" s="406" t="s">
        <v>407</v>
      </c>
      <c r="F2214" s="406">
        <v>15</v>
      </c>
      <c r="G2214" s="406" t="s">
        <v>230</v>
      </c>
      <c r="H2214" s="406" t="s">
        <v>170</v>
      </c>
      <c r="I2214" s="406" t="s">
        <v>246</v>
      </c>
      <c r="J2214" s="406" t="s">
        <v>307</v>
      </c>
      <c r="K2214" s="406"/>
      <c r="L2214" s="406"/>
      <c r="M2214" s="406"/>
      <c r="N2214" s="406"/>
      <c r="O2214" s="406">
        <v>0</v>
      </c>
      <c r="P2214" s="406">
        <v>0</v>
      </c>
      <c r="Q2214" s="463">
        <v>15</v>
      </c>
      <c r="R2214" s="464" t="s">
        <v>170</v>
      </c>
      <c r="S2214" s="464" t="s">
        <v>141</v>
      </c>
      <c r="T2214" s="464">
        <v>0</v>
      </c>
      <c r="U2214" s="464">
        <v>0</v>
      </c>
      <c r="V2214" s="464" t="s">
        <v>171</v>
      </c>
    </row>
    <row r="2215" spans="1:22" x14ac:dyDescent="0.2">
      <c r="A2215" s="406" t="s">
        <v>258</v>
      </c>
      <c r="B2215" s="406" t="s">
        <v>259</v>
      </c>
      <c r="C2215" s="406" t="s">
        <v>123</v>
      </c>
      <c r="D2215" s="406" t="s">
        <v>73</v>
      </c>
      <c r="E2215" s="406" t="s">
        <v>407</v>
      </c>
      <c r="F2215" s="406">
        <v>16</v>
      </c>
      <c r="G2215" s="406" t="s">
        <v>230</v>
      </c>
      <c r="H2215" s="406" t="s">
        <v>121</v>
      </c>
      <c r="I2215" s="406" t="s">
        <v>246</v>
      </c>
      <c r="J2215" s="406" t="s">
        <v>314</v>
      </c>
      <c r="K2215" s="406"/>
      <c r="L2215" s="406"/>
      <c r="M2215" s="406"/>
      <c r="N2215" s="406"/>
      <c r="O2215" s="406">
        <v>0</v>
      </c>
      <c r="P2215" s="406">
        <v>1</v>
      </c>
      <c r="Q2215" s="463">
        <v>16</v>
      </c>
      <c r="R2215" s="464" t="s">
        <v>121</v>
      </c>
      <c r="S2215" s="464" t="s">
        <v>132</v>
      </c>
      <c r="T2215" s="464">
        <v>0</v>
      </c>
      <c r="U2215" s="464">
        <v>1</v>
      </c>
      <c r="V2215" s="464" t="s">
        <v>440</v>
      </c>
    </row>
    <row r="2216" spans="1:22" x14ac:dyDescent="0.2">
      <c r="A2216" s="406" t="s">
        <v>258</v>
      </c>
      <c r="B2216" s="406" t="s">
        <v>259</v>
      </c>
      <c r="C2216" s="406" t="s">
        <v>123</v>
      </c>
      <c r="D2216" s="406" t="s">
        <v>73</v>
      </c>
      <c r="E2216" s="406" t="s">
        <v>407</v>
      </c>
      <c r="F2216" s="406">
        <v>16</v>
      </c>
      <c r="G2216" s="406" t="s">
        <v>230</v>
      </c>
      <c r="H2216" s="406" t="s">
        <v>121</v>
      </c>
      <c r="I2216" s="406" t="s">
        <v>246</v>
      </c>
      <c r="J2216" s="406" t="s">
        <v>307</v>
      </c>
      <c r="K2216" s="406"/>
      <c r="L2216" s="406"/>
      <c r="M2216" s="406"/>
      <c r="N2216" s="406"/>
      <c r="O2216" s="406">
        <v>0</v>
      </c>
      <c r="P2216" s="406">
        <v>0</v>
      </c>
      <c r="Q2216" s="463">
        <v>16</v>
      </c>
      <c r="R2216" s="464" t="s">
        <v>121</v>
      </c>
      <c r="S2216" s="464" t="s">
        <v>133</v>
      </c>
      <c r="T2216" s="464">
        <v>0</v>
      </c>
      <c r="U2216" s="464">
        <v>0</v>
      </c>
      <c r="V2216" s="464" t="s">
        <v>440</v>
      </c>
    </row>
    <row r="2217" spans="1:22" x14ac:dyDescent="0.2">
      <c r="A2217" s="406" t="s">
        <v>258</v>
      </c>
      <c r="B2217" s="406" t="s">
        <v>259</v>
      </c>
      <c r="C2217" s="406" t="s">
        <v>123</v>
      </c>
      <c r="D2217" s="406" t="s">
        <v>301</v>
      </c>
      <c r="E2217" s="406" t="s">
        <v>407</v>
      </c>
      <c r="F2217" s="406">
        <v>16</v>
      </c>
      <c r="G2217" s="406" t="s">
        <v>230</v>
      </c>
      <c r="H2217" s="406" t="s">
        <v>121</v>
      </c>
      <c r="I2217" s="406" t="s">
        <v>246</v>
      </c>
      <c r="J2217" s="406" t="s">
        <v>314</v>
      </c>
      <c r="K2217" s="406"/>
      <c r="L2217" s="406"/>
      <c r="M2217" s="406"/>
      <c r="N2217" s="406"/>
      <c r="O2217" s="406">
        <v>0</v>
      </c>
      <c r="P2217" s="406">
        <v>1</v>
      </c>
      <c r="Q2217" s="463">
        <v>16</v>
      </c>
      <c r="R2217" s="464" t="s">
        <v>121</v>
      </c>
      <c r="S2217" s="464" t="s">
        <v>134</v>
      </c>
      <c r="T2217" s="464">
        <v>0</v>
      </c>
      <c r="U2217" s="464">
        <v>1</v>
      </c>
      <c r="V2217" s="464" t="s">
        <v>440</v>
      </c>
    </row>
    <row r="2218" spans="1:22" x14ac:dyDescent="0.2">
      <c r="A2218" s="406" t="s">
        <v>258</v>
      </c>
      <c r="B2218" s="406" t="s">
        <v>259</v>
      </c>
      <c r="C2218" s="406" t="s">
        <v>123</v>
      </c>
      <c r="D2218" s="406" t="s">
        <v>301</v>
      </c>
      <c r="E2218" s="406" t="s">
        <v>407</v>
      </c>
      <c r="F2218" s="406">
        <v>16</v>
      </c>
      <c r="G2218" s="406" t="s">
        <v>230</v>
      </c>
      <c r="H2218" s="406" t="s">
        <v>121</v>
      </c>
      <c r="I2218" s="406" t="s">
        <v>246</v>
      </c>
      <c r="J2218" s="406" t="s">
        <v>307</v>
      </c>
      <c r="K2218" s="406"/>
      <c r="L2218" s="406"/>
      <c r="M2218" s="406"/>
      <c r="N2218" s="406"/>
      <c r="O2218" s="406">
        <v>0</v>
      </c>
      <c r="P2218" s="406">
        <v>0</v>
      </c>
      <c r="Q2218" s="463">
        <v>16</v>
      </c>
      <c r="R2218" s="464" t="s">
        <v>121</v>
      </c>
      <c r="S2218" s="464" t="s">
        <v>135</v>
      </c>
      <c r="T2218" s="464">
        <v>0</v>
      </c>
      <c r="U2218" s="464">
        <v>0</v>
      </c>
      <c r="V2218" s="464" t="s">
        <v>440</v>
      </c>
    </row>
    <row r="2219" spans="1:22" x14ac:dyDescent="0.2">
      <c r="A2219" s="406" t="s">
        <v>258</v>
      </c>
      <c r="B2219" s="406" t="s">
        <v>259</v>
      </c>
      <c r="C2219" s="406" t="s">
        <v>123</v>
      </c>
      <c r="D2219" s="406" t="s">
        <v>302</v>
      </c>
      <c r="E2219" s="406" t="s">
        <v>407</v>
      </c>
      <c r="F2219" s="406">
        <v>16</v>
      </c>
      <c r="G2219" s="406" t="s">
        <v>230</v>
      </c>
      <c r="H2219" s="406" t="s">
        <v>121</v>
      </c>
      <c r="I2219" s="406" t="s">
        <v>246</v>
      </c>
      <c r="J2219" s="406" t="s">
        <v>314</v>
      </c>
      <c r="K2219" s="406"/>
      <c r="L2219" s="406"/>
      <c r="M2219" s="406"/>
      <c r="N2219" s="406"/>
      <c r="O2219" s="406">
        <v>0</v>
      </c>
      <c r="P2219" s="406">
        <v>1</v>
      </c>
      <c r="Q2219" s="463">
        <v>16</v>
      </c>
      <c r="R2219" s="464" t="s">
        <v>121</v>
      </c>
      <c r="S2219" s="464" t="s">
        <v>136</v>
      </c>
      <c r="T2219" s="464">
        <v>0</v>
      </c>
      <c r="U2219" s="464">
        <v>1</v>
      </c>
      <c r="V2219" s="464" t="s">
        <v>440</v>
      </c>
    </row>
    <row r="2220" spans="1:22" x14ac:dyDescent="0.2">
      <c r="A2220" s="406" t="s">
        <v>258</v>
      </c>
      <c r="B2220" s="406" t="s">
        <v>259</v>
      </c>
      <c r="C2220" s="406" t="s">
        <v>123</v>
      </c>
      <c r="D2220" s="406" t="s">
        <v>302</v>
      </c>
      <c r="E2220" s="406" t="s">
        <v>407</v>
      </c>
      <c r="F2220" s="406">
        <v>16</v>
      </c>
      <c r="G2220" s="406" t="s">
        <v>230</v>
      </c>
      <c r="H2220" s="406" t="s">
        <v>121</v>
      </c>
      <c r="I2220" s="406" t="s">
        <v>246</v>
      </c>
      <c r="J2220" s="406" t="s">
        <v>307</v>
      </c>
      <c r="K2220" s="406"/>
      <c r="L2220" s="406"/>
      <c r="M2220" s="406"/>
      <c r="N2220" s="406"/>
      <c r="O2220" s="406">
        <v>0</v>
      </c>
      <c r="P2220" s="406">
        <v>0</v>
      </c>
      <c r="Q2220" s="463">
        <v>16</v>
      </c>
      <c r="R2220" s="464" t="s">
        <v>121</v>
      </c>
      <c r="S2220" s="464" t="s">
        <v>137</v>
      </c>
      <c r="T2220" s="464">
        <v>0</v>
      </c>
      <c r="U2220" s="464">
        <v>0</v>
      </c>
      <c r="V2220" s="464" t="s">
        <v>440</v>
      </c>
    </row>
    <row r="2221" spans="1:22" x14ac:dyDescent="0.2">
      <c r="A2221" s="406" t="s">
        <v>258</v>
      </c>
      <c r="B2221" s="406" t="s">
        <v>259</v>
      </c>
      <c r="C2221" s="406" t="s">
        <v>123</v>
      </c>
      <c r="D2221" s="406" t="s">
        <v>303</v>
      </c>
      <c r="E2221" s="406" t="s">
        <v>407</v>
      </c>
      <c r="F2221" s="406">
        <v>16</v>
      </c>
      <c r="G2221" s="406" t="s">
        <v>230</v>
      </c>
      <c r="H2221" s="406" t="s">
        <v>121</v>
      </c>
      <c r="I2221" s="406" t="s">
        <v>246</v>
      </c>
      <c r="J2221" s="406" t="s">
        <v>314</v>
      </c>
      <c r="K2221" s="406"/>
      <c r="L2221" s="406"/>
      <c r="M2221" s="406"/>
      <c r="N2221" s="406"/>
      <c r="O2221" s="406">
        <v>0</v>
      </c>
      <c r="P2221" s="406">
        <v>1</v>
      </c>
      <c r="Q2221" s="463">
        <v>16</v>
      </c>
      <c r="R2221" s="464" t="s">
        <v>121</v>
      </c>
      <c r="S2221" s="464" t="s">
        <v>138</v>
      </c>
      <c r="T2221" s="464">
        <v>0</v>
      </c>
      <c r="U2221" s="464">
        <v>1</v>
      </c>
      <c r="V2221" s="464" t="s">
        <v>440</v>
      </c>
    </row>
    <row r="2222" spans="1:22" x14ac:dyDescent="0.2">
      <c r="A2222" s="406" t="s">
        <v>258</v>
      </c>
      <c r="B2222" s="406" t="s">
        <v>259</v>
      </c>
      <c r="C2222" s="406" t="s">
        <v>123</v>
      </c>
      <c r="D2222" s="406" t="s">
        <v>303</v>
      </c>
      <c r="E2222" s="406" t="s">
        <v>407</v>
      </c>
      <c r="F2222" s="406">
        <v>16</v>
      </c>
      <c r="G2222" s="406" t="s">
        <v>230</v>
      </c>
      <c r="H2222" s="406" t="s">
        <v>121</v>
      </c>
      <c r="I2222" s="406" t="s">
        <v>246</v>
      </c>
      <c r="J2222" s="406" t="s">
        <v>307</v>
      </c>
      <c r="K2222" s="406"/>
      <c r="L2222" s="406"/>
      <c r="M2222" s="406"/>
      <c r="N2222" s="406"/>
      <c r="O2222" s="406">
        <v>0</v>
      </c>
      <c r="P2222" s="406">
        <v>0</v>
      </c>
      <c r="Q2222" s="463">
        <v>16</v>
      </c>
      <c r="R2222" s="464" t="s">
        <v>121</v>
      </c>
      <c r="S2222" s="464" t="s">
        <v>139</v>
      </c>
      <c r="T2222" s="464">
        <v>0</v>
      </c>
      <c r="U2222" s="464">
        <v>0</v>
      </c>
      <c r="V2222" s="464" t="s">
        <v>440</v>
      </c>
    </row>
    <row r="2223" spans="1:22" x14ac:dyDescent="0.2">
      <c r="A2223" s="406" t="s">
        <v>258</v>
      </c>
      <c r="B2223" s="406" t="s">
        <v>259</v>
      </c>
      <c r="C2223" s="406" t="s">
        <v>123</v>
      </c>
      <c r="D2223" s="406" t="s">
        <v>304</v>
      </c>
      <c r="E2223" s="406" t="s">
        <v>407</v>
      </c>
      <c r="F2223" s="406">
        <v>16</v>
      </c>
      <c r="G2223" s="406" t="s">
        <v>230</v>
      </c>
      <c r="H2223" s="406" t="s">
        <v>121</v>
      </c>
      <c r="I2223" s="406" t="s">
        <v>246</v>
      </c>
      <c r="J2223" s="406" t="s">
        <v>314</v>
      </c>
      <c r="K2223" s="406"/>
      <c r="L2223" s="406"/>
      <c r="M2223" s="406"/>
      <c r="N2223" s="406"/>
      <c r="O2223" s="406">
        <v>0</v>
      </c>
      <c r="P2223" s="406">
        <v>1</v>
      </c>
      <c r="Q2223" s="463">
        <v>16</v>
      </c>
      <c r="R2223" s="464" t="s">
        <v>121</v>
      </c>
      <c r="S2223" s="464" t="s">
        <v>140</v>
      </c>
      <c r="T2223" s="464">
        <v>0</v>
      </c>
      <c r="U2223" s="464">
        <v>1</v>
      </c>
      <c r="V2223" s="464" t="s">
        <v>440</v>
      </c>
    </row>
    <row r="2224" spans="1:22" x14ac:dyDescent="0.2">
      <c r="A2224" s="406" t="s">
        <v>258</v>
      </c>
      <c r="B2224" s="406" t="s">
        <v>259</v>
      </c>
      <c r="C2224" s="406" t="s">
        <v>123</v>
      </c>
      <c r="D2224" s="406" t="s">
        <v>304</v>
      </c>
      <c r="E2224" s="406" t="s">
        <v>407</v>
      </c>
      <c r="F2224" s="406">
        <v>16</v>
      </c>
      <c r="G2224" s="406" t="s">
        <v>230</v>
      </c>
      <c r="H2224" s="406" t="s">
        <v>121</v>
      </c>
      <c r="I2224" s="406" t="s">
        <v>246</v>
      </c>
      <c r="J2224" s="406" t="s">
        <v>307</v>
      </c>
      <c r="K2224" s="406"/>
      <c r="L2224" s="406"/>
      <c r="M2224" s="406"/>
      <c r="N2224" s="406"/>
      <c r="O2224" s="406">
        <v>0</v>
      </c>
      <c r="P2224" s="406">
        <v>0</v>
      </c>
      <c r="Q2224" s="463">
        <v>16</v>
      </c>
      <c r="R2224" s="464" t="s">
        <v>121</v>
      </c>
      <c r="S2224" s="464" t="s">
        <v>141</v>
      </c>
      <c r="T2224" s="464">
        <v>0</v>
      </c>
      <c r="U2224" s="464">
        <v>0</v>
      </c>
      <c r="V2224" s="464" t="s">
        <v>440</v>
      </c>
    </row>
    <row r="2225" spans="1:22" x14ac:dyDescent="0.2">
      <c r="A2225" s="406" t="s">
        <v>258</v>
      </c>
      <c r="B2225" s="406" t="s">
        <v>259</v>
      </c>
      <c r="C2225" s="406" t="s">
        <v>123</v>
      </c>
      <c r="D2225" s="406" t="s">
        <v>73</v>
      </c>
      <c r="E2225" s="406" t="s">
        <v>407</v>
      </c>
      <c r="F2225" s="406">
        <v>17</v>
      </c>
      <c r="G2225" s="406" t="s">
        <v>230</v>
      </c>
      <c r="H2225" s="406" t="s">
        <v>472</v>
      </c>
      <c r="I2225" s="406" t="s">
        <v>246</v>
      </c>
      <c r="J2225" s="406" t="s">
        <v>314</v>
      </c>
      <c r="K2225" s="406"/>
      <c r="L2225" s="406"/>
      <c r="M2225" s="406"/>
      <c r="N2225" s="406"/>
      <c r="O2225" s="406">
        <v>0</v>
      </c>
      <c r="P2225" s="406">
        <v>0</v>
      </c>
      <c r="Q2225" s="463">
        <v>17</v>
      </c>
      <c r="R2225" s="464" t="s">
        <v>472</v>
      </c>
      <c r="S2225" s="464" t="s">
        <v>132</v>
      </c>
      <c r="T2225" s="464">
        <v>0</v>
      </c>
      <c r="U2225" s="464">
        <v>0</v>
      </c>
      <c r="V2225" s="464" t="s">
        <v>473</v>
      </c>
    </row>
    <row r="2226" spans="1:22" x14ac:dyDescent="0.2">
      <c r="A2226" s="406" t="s">
        <v>258</v>
      </c>
      <c r="B2226" s="406" t="s">
        <v>259</v>
      </c>
      <c r="C2226" s="406" t="s">
        <v>123</v>
      </c>
      <c r="D2226" s="406" t="s">
        <v>73</v>
      </c>
      <c r="E2226" s="406" t="s">
        <v>407</v>
      </c>
      <c r="F2226" s="406">
        <v>17</v>
      </c>
      <c r="G2226" s="406" t="s">
        <v>230</v>
      </c>
      <c r="H2226" s="406" t="s">
        <v>472</v>
      </c>
      <c r="I2226" s="406" t="s">
        <v>246</v>
      </c>
      <c r="J2226" s="406" t="s">
        <v>307</v>
      </c>
      <c r="K2226" s="406"/>
      <c r="L2226" s="406"/>
      <c r="M2226" s="406"/>
      <c r="N2226" s="406"/>
      <c r="O2226" s="406">
        <v>0</v>
      </c>
      <c r="P2226" s="406">
        <v>0</v>
      </c>
      <c r="Q2226" s="463">
        <v>17</v>
      </c>
      <c r="R2226" s="464" t="s">
        <v>472</v>
      </c>
      <c r="S2226" s="464" t="s">
        <v>133</v>
      </c>
      <c r="T2226" s="464">
        <v>0</v>
      </c>
      <c r="U2226" s="464">
        <v>0</v>
      </c>
      <c r="V2226" s="464" t="s">
        <v>473</v>
      </c>
    </row>
    <row r="2227" spans="1:22" x14ac:dyDescent="0.2">
      <c r="A2227" s="406" t="s">
        <v>258</v>
      </c>
      <c r="B2227" s="406" t="s">
        <v>259</v>
      </c>
      <c r="C2227" s="406" t="s">
        <v>123</v>
      </c>
      <c r="D2227" s="406" t="s">
        <v>301</v>
      </c>
      <c r="E2227" s="406" t="s">
        <v>407</v>
      </c>
      <c r="F2227" s="406">
        <v>17</v>
      </c>
      <c r="G2227" s="406" t="s">
        <v>230</v>
      </c>
      <c r="H2227" s="406" t="s">
        <v>472</v>
      </c>
      <c r="I2227" s="406" t="s">
        <v>246</v>
      </c>
      <c r="J2227" s="406" t="s">
        <v>314</v>
      </c>
      <c r="K2227" s="406"/>
      <c r="L2227" s="406"/>
      <c r="M2227" s="406"/>
      <c r="N2227" s="406"/>
      <c r="O2227" s="406">
        <v>0</v>
      </c>
      <c r="P2227" s="406">
        <v>0</v>
      </c>
      <c r="Q2227" s="463">
        <v>17</v>
      </c>
      <c r="R2227" s="464" t="s">
        <v>472</v>
      </c>
      <c r="S2227" s="464" t="s">
        <v>134</v>
      </c>
      <c r="T2227" s="464">
        <v>0</v>
      </c>
      <c r="U2227" s="464">
        <v>0</v>
      </c>
      <c r="V2227" s="464" t="s">
        <v>473</v>
      </c>
    </row>
    <row r="2228" spans="1:22" x14ac:dyDescent="0.2">
      <c r="A2228" s="406" t="s">
        <v>258</v>
      </c>
      <c r="B2228" s="406" t="s">
        <v>259</v>
      </c>
      <c r="C2228" s="406" t="s">
        <v>123</v>
      </c>
      <c r="D2228" s="406" t="s">
        <v>301</v>
      </c>
      <c r="E2228" s="406" t="s">
        <v>407</v>
      </c>
      <c r="F2228" s="406">
        <v>17</v>
      </c>
      <c r="G2228" s="406" t="s">
        <v>230</v>
      </c>
      <c r="H2228" s="406" t="s">
        <v>472</v>
      </c>
      <c r="I2228" s="406" t="s">
        <v>246</v>
      </c>
      <c r="J2228" s="406" t="s">
        <v>307</v>
      </c>
      <c r="K2228" s="406"/>
      <c r="L2228" s="406"/>
      <c r="M2228" s="406"/>
      <c r="N2228" s="406"/>
      <c r="O2228" s="406">
        <v>0</v>
      </c>
      <c r="P2228" s="406">
        <v>0</v>
      </c>
      <c r="Q2228" s="463">
        <v>17</v>
      </c>
      <c r="R2228" s="464" t="s">
        <v>472</v>
      </c>
      <c r="S2228" s="464" t="s">
        <v>135</v>
      </c>
      <c r="T2228" s="464">
        <v>0</v>
      </c>
      <c r="U2228" s="464">
        <v>0</v>
      </c>
      <c r="V2228" s="464" t="s">
        <v>473</v>
      </c>
    </row>
    <row r="2229" spans="1:22" x14ac:dyDescent="0.2">
      <c r="A2229" s="406" t="s">
        <v>258</v>
      </c>
      <c r="B2229" s="406" t="s">
        <v>259</v>
      </c>
      <c r="C2229" s="406" t="s">
        <v>123</v>
      </c>
      <c r="D2229" s="406" t="s">
        <v>302</v>
      </c>
      <c r="E2229" s="406" t="s">
        <v>407</v>
      </c>
      <c r="F2229" s="406">
        <v>17</v>
      </c>
      <c r="G2229" s="406" t="s">
        <v>230</v>
      </c>
      <c r="H2229" s="406" t="s">
        <v>472</v>
      </c>
      <c r="I2229" s="406" t="s">
        <v>246</v>
      </c>
      <c r="J2229" s="406" t="s">
        <v>314</v>
      </c>
      <c r="K2229" s="406"/>
      <c r="L2229" s="406"/>
      <c r="M2229" s="406"/>
      <c r="N2229" s="406"/>
      <c r="O2229" s="406">
        <v>0</v>
      </c>
      <c r="P2229" s="406">
        <v>0</v>
      </c>
      <c r="Q2229" s="463">
        <v>17</v>
      </c>
      <c r="R2229" s="464" t="s">
        <v>472</v>
      </c>
      <c r="S2229" s="464" t="s">
        <v>136</v>
      </c>
      <c r="T2229" s="464">
        <v>0</v>
      </c>
      <c r="U2229" s="464">
        <v>0</v>
      </c>
      <c r="V2229" s="464" t="s">
        <v>473</v>
      </c>
    </row>
    <row r="2230" spans="1:22" x14ac:dyDescent="0.2">
      <c r="A2230" s="406" t="s">
        <v>258</v>
      </c>
      <c r="B2230" s="406" t="s">
        <v>259</v>
      </c>
      <c r="C2230" s="406" t="s">
        <v>123</v>
      </c>
      <c r="D2230" s="406" t="s">
        <v>302</v>
      </c>
      <c r="E2230" s="406" t="s">
        <v>407</v>
      </c>
      <c r="F2230" s="406">
        <v>17</v>
      </c>
      <c r="G2230" s="406" t="s">
        <v>230</v>
      </c>
      <c r="H2230" s="406" t="s">
        <v>472</v>
      </c>
      <c r="I2230" s="406" t="s">
        <v>246</v>
      </c>
      <c r="J2230" s="406" t="s">
        <v>307</v>
      </c>
      <c r="K2230" s="406"/>
      <c r="L2230" s="406"/>
      <c r="M2230" s="406"/>
      <c r="N2230" s="406"/>
      <c r="O2230" s="406">
        <v>0</v>
      </c>
      <c r="P2230" s="406">
        <v>0</v>
      </c>
      <c r="Q2230" s="463">
        <v>17</v>
      </c>
      <c r="R2230" s="464" t="s">
        <v>472</v>
      </c>
      <c r="S2230" s="464" t="s">
        <v>137</v>
      </c>
      <c r="T2230" s="464">
        <v>0</v>
      </c>
      <c r="U2230" s="464">
        <v>0</v>
      </c>
      <c r="V2230" s="464" t="s">
        <v>473</v>
      </c>
    </row>
    <row r="2231" spans="1:22" x14ac:dyDescent="0.2">
      <c r="A2231" s="406" t="s">
        <v>258</v>
      </c>
      <c r="B2231" s="406" t="s">
        <v>259</v>
      </c>
      <c r="C2231" s="406" t="s">
        <v>123</v>
      </c>
      <c r="D2231" s="406" t="s">
        <v>303</v>
      </c>
      <c r="E2231" s="406" t="s">
        <v>407</v>
      </c>
      <c r="F2231" s="406">
        <v>17</v>
      </c>
      <c r="G2231" s="406" t="s">
        <v>230</v>
      </c>
      <c r="H2231" s="406" t="s">
        <v>472</v>
      </c>
      <c r="I2231" s="406" t="s">
        <v>246</v>
      </c>
      <c r="J2231" s="406" t="s">
        <v>314</v>
      </c>
      <c r="K2231" s="406"/>
      <c r="L2231" s="406"/>
      <c r="M2231" s="406"/>
      <c r="N2231" s="406"/>
      <c r="O2231" s="406">
        <v>0</v>
      </c>
      <c r="P2231" s="406">
        <v>0</v>
      </c>
      <c r="Q2231" s="463">
        <v>17</v>
      </c>
      <c r="R2231" s="464" t="s">
        <v>472</v>
      </c>
      <c r="S2231" s="464" t="s">
        <v>138</v>
      </c>
      <c r="T2231" s="464">
        <v>0</v>
      </c>
      <c r="U2231" s="464">
        <v>0</v>
      </c>
      <c r="V2231" s="464" t="s">
        <v>473</v>
      </c>
    </row>
    <row r="2232" spans="1:22" x14ac:dyDescent="0.2">
      <c r="A2232" s="406" t="s">
        <v>258</v>
      </c>
      <c r="B2232" s="406" t="s">
        <v>259</v>
      </c>
      <c r="C2232" s="406" t="s">
        <v>123</v>
      </c>
      <c r="D2232" s="406" t="s">
        <v>303</v>
      </c>
      <c r="E2232" s="406" t="s">
        <v>407</v>
      </c>
      <c r="F2232" s="406">
        <v>17</v>
      </c>
      <c r="G2232" s="406" t="s">
        <v>230</v>
      </c>
      <c r="H2232" s="406" t="s">
        <v>472</v>
      </c>
      <c r="I2232" s="406" t="s">
        <v>246</v>
      </c>
      <c r="J2232" s="406" t="s">
        <v>307</v>
      </c>
      <c r="K2232" s="406"/>
      <c r="L2232" s="406"/>
      <c r="M2232" s="406"/>
      <c r="N2232" s="406"/>
      <c r="O2232" s="406">
        <v>0</v>
      </c>
      <c r="P2232" s="406">
        <v>0</v>
      </c>
      <c r="Q2232" s="463">
        <v>17</v>
      </c>
      <c r="R2232" s="464" t="s">
        <v>472</v>
      </c>
      <c r="S2232" s="464" t="s">
        <v>139</v>
      </c>
      <c r="T2232" s="464">
        <v>0</v>
      </c>
      <c r="U2232" s="464">
        <v>0</v>
      </c>
      <c r="V2232" s="464" t="s">
        <v>473</v>
      </c>
    </row>
    <row r="2233" spans="1:22" x14ac:dyDescent="0.2">
      <c r="A2233" s="406" t="s">
        <v>258</v>
      </c>
      <c r="B2233" s="406" t="s">
        <v>259</v>
      </c>
      <c r="C2233" s="406" t="s">
        <v>123</v>
      </c>
      <c r="D2233" s="406" t="s">
        <v>304</v>
      </c>
      <c r="E2233" s="406" t="s">
        <v>407</v>
      </c>
      <c r="F2233" s="406">
        <v>17</v>
      </c>
      <c r="G2233" s="406" t="s">
        <v>230</v>
      </c>
      <c r="H2233" s="406" t="s">
        <v>472</v>
      </c>
      <c r="I2233" s="406" t="s">
        <v>246</v>
      </c>
      <c r="J2233" s="406" t="s">
        <v>314</v>
      </c>
      <c r="K2233" s="406"/>
      <c r="L2233" s="406"/>
      <c r="M2233" s="406"/>
      <c r="N2233" s="406"/>
      <c r="O2233" s="406">
        <v>0</v>
      </c>
      <c r="P2233" s="406">
        <v>0</v>
      </c>
      <c r="Q2233" s="463">
        <v>17</v>
      </c>
      <c r="R2233" s="464" t="s">
        <v>472</v>
      </c>
      <c r="S2233" s="464" t="s">
        <v>140</v>
      </c>
      <c r="T2233" s="464">
        <v>0</v>
      </c>
      <c r="U2233" s="464">
        <v>0</v>
      </c>
      <c r="V2233" s="464" t="s">
        <v>473</v>
      </c>
    </row>
    <row r="2234" spans="1:22" x14ac:dyDescent="0.2">
      <c r="A2234" s="406" t="s">
        <v>258</v>
      </c>
      <c r="B2234" s="406" t="s">
        <v>259</v>
      </c>
      <c r="C2234" s="406" t="s">
        <v>123</v>
      </c>
      <c r="D2234" s="406" t="s">
        <v>304</v>
      </c>
      <c r="E2234" s="406" t="s">
        <v>407</v>
      </c>
      <c r="F2234" s="406">
        <v>17</v>
      </c>
      <c r="G2234" s="406" t="s">
        <v>230</v>
      </c>
      <c r="H2234" s="406" t="s">
        <v>472</v>
      </c>
      <c r="I2234" s="406" t="s">
        <v>246</v>
      </c>
      <c r="J2234" s="406" t="s">
        <v>307</v>
      </c>
      <c r="K2234" s="406"/>
      <c r="L2234" s="406"/>
      <c r="M2234" s="406"/>
      <c r="N2234" s="406"/>
      <c r="O2234" s="406">
        <v>0</v>
      </c>
      <c r="P2234" s="406">
        <v>0</v>
      </c>
      <c r="Q2234" s="463">
        <v>17</v>
      </c>
      <c r="R2234" s="464" t="s">
        <v>472</v>
      </c>
      <c r="S2234" s="464" t="s">
        <v>141</v>
      </c>
      <c r="T2234" s="464">
        <v>0</v>
      </c>
      <c r="U2234" s="464">
        <v>0</v>
      </c>
      <c r="V2234" s="464" t="s">
        <v>473</v>
      </c>
    </row>
    <row r="2235" spans="1:22" x14ac:dyDescent="0.2">
      <c r="A2235" s="406" t="s">
        <v>258</v>
      </c>
      <c r="B2235" s="406" t="s">
        <v>259</v>
      </c>
      <c r="C2235" s="406" t="s">
        <v>123</v>
      </c>
      <c r="D2235" s="406" t="s">
        <v>73</v>
      </c>
      <c r="E2235" s="406" t="s">
        <v>407</v>
      </c>
      <c r="F2235" s="406">
        <v>18</v>
      </c>
      <c r="G2235" s="406" t="s">
        <v>230</v>
      </c>
      <c r="H2235" s="406" t="s">
        <v>172</v>
      </c>
      <c r="I2235" s="406" t="s">
        <v>246</v>
      </c>
      <c r="J2235" s="406" t="s">
        <v>307</v>
      </c>
      <c r="K2235" s="406"/>
      <c r="L2235" s="406"/>
      <c r="M2235" s="406"/>
      <c r="N2235" s="406"/>
      <c r="O2235" s="406">
        <v>0</v>
      </c>
      <c r="P2235" s="406">
        <v>0</v>
      </c>
      <c r="Q2235" s="463">
        <v>18</v>
      </c>
      <c r="R2235" s="464" t="s">
        <v>172</v>
      </c>
      <c r="S2235" s="464" t="s">
        <v>133</v>
      </c>
      <c r="T2235" s="464">
        <v>0</v>
      </c>
      <c r="U2235" s="464">
        <v>0</v>
      </c>
      <c r="V2235" s="464" t="s">
        <v>173</v>
      </c>
    </row>
    <row r="2236" spans="1:22" x14ac:dyDescent="0.2">
      <c r="A2236" s="406" t="s">
        <v>258</v>
      </c>
      <c r="B2236" s="406" t="s">
        <v>259</v>
      </c>
      <c r="C2236" s="406" t="s">
        <v>123</v>
      </c>
      <c r="D2236" s="406" t="s">
        <v>73</v>
      </c>
      <c r="E2236" s="406" t="s">
        <v>407</v>
      </c>
      <c r="F2236" s="406">
        <v>19</v>
      </c>
      <c r="G2236" s="406" t="s">
        <v>230</v>
      </c>
      <c r="H2236" s="406" t="s">
        <v>9</v>
      </c>
      <c r="I2236" s="406" t="s">
        <v>247</v>
      </c>
      <c r="J2236" s="406" t="s">
        <v>307</v>
      </c>
      <c r="K2236" s="406"/>
      <c r="L2236" s="406"/>
      <c r="M2236" s="406"/>
      <c r="N2236" s="406"/>
      <c r="O2236" s="406">
        <v>0</v>
      </c>
      <c r="P2236" s="406">
        <v>0</v>
      </c>
      <c r="Q2236" s="463">
        <v>19</v>
      </c>
      <c r="R2236" s="464" t="s">
        <v>9</v>
      </c>
      <c r="S2236" s="464" t="s">
        <v>133</v>
      </c>
      <c r="T2236" s="464">
        <v>0</v>
      </c>
      <c r="U2236" s="464">
        <v>0</v>
      </c>
      <c r="V2236" s="464"/>
    </row>
    <row r="2237" spans="1:22" x14ac:dyDescent="0.2">
      <c r="A2237" s="406" t="s">
        <v>258</v>
      </c>
      <c r="B2237" s="406" t="s">
        <v>259</v>
      </c>
      <c r="C2237" s="406" t="s">
        <v>123</v>
      </c>
      <c r="D2237" s="406" t="s">
        <v>301</v>
      </c>
      <c r="E2237" s="406" t="s">
        <v>407</v>
      </c>
      <c r="F2237" s="406">
        <v>19</v>
      </c>
      <c r="G2237" s="406" t="s">
        <v>230</v>
      </c>
      <c r="H2237" s="406" t="s">
        <v>9</v>
      </c>
      <c r="I2237" s="406" t="s">
        <v>247</v>
      </c>
      <c r="J2237" s="406" t="s">
        <v>307</v>
      </c>
      <c r="K2237" s="406"/>
      <c r="L2237" s="406"/>
      <c r="M2237" s="406"/>
      <c r="N2237" s="406"/>
      <c r="O2237" s="406">
        <v>0</v>
      </c>
      <c r="P2237" s="406">
        <v>0</v>
      </c>
      <c r="Q2237" s="463">
        <v>19</v>
      </c>
      <c r="R2237" s="464" t="s">
        <v>9</v>
      </c>
      <c r="S2237" s="464" t="s">
        <v>135</v>
      </c>
      <c r="T2237" s="464">
        <v>0</v>
      </c>
      <c r="U2237" s="464">
        <v>0</v>
      </c>
      <c r="V2237" s="464"/>
    </row>
    <row r="2238" spans="1:22" x14ac:dyDescent="0.2">
      <c r="A2238" s="406" t="s">
        <v>258</v>
      </c>
      <c r="B2238" s="406" t="s">
        <v>259</v>
      </c>
      <c r="C2238" s="406" t="s">
        <v>123</v>
      </c>
      <c r="D2238" s="406" t="s">
        <v>302</v>
      </c>
      <c r="E2238" s="406" t="s">
        <v>407</v>
      </c>
      <c r="F2238" s="406">
        <v>19</v>
      </c>
      <c r="G2238" s="406" t="s">
        <v>230</v>
      </c>
      <c r="H2238" s="406" t="s">
        <v>9</v>
      </c>
      <c r="I2238" s="406" t="s">
        <v>247</v>
      </c>
      <c r="J2238" s="406" t="s">
        <v>307</v>
      </c>
      <c r="K2238" s="406"/>
      <c r="L2238" s="406"/>
      <c r="M2238" s="406"/>
      <c r="N2238" s="406"/>
      <c r="O2238" s="406">
        <v>0</v>
      </c>
      <c r="P2238" s="406">
        <v>0</v>
      </c>
      <c r="Q2238" s="463">
        <v>19</v>
      </c>
      <c r="R2238" s="464" t="s">
        <v>9</v>
      </c>
      <c r="S2238" s="464" t="s">
        <v>137</v>
      </c>
      <c r="T2238" s="464">
        <v>0</v>
      </c>
      <c r="U2238" s="464">
        <v>0</v>
      </c>
      <c r="V2238" s="464"/>
    </row>
    <row r="2239" spans="1:22" x14ac:dyDescent="0.2">
      <c r="A2239" s="406" t="s">
        <v>258</v>
      </c>
      <c r="B2239" s="406" t="s">
        <v>259</v>
      </c>
      <c r="C2239" s="406" t="s">
        <v>123</v>
      </c>
      <c r="D2239" s="406" t="s">
        <v>303</v>
      </c>
      <c r="E2239" s="406" t="s">
        <v>407</v>
      </c>
      <c r="F2239" s="406">
        <v>19</v>
      </c>
      <c r="G2239" s="406" t="s">
        <v>230</v>
      </c>
      <c r="H2239" s="406" t="s">
        <v>9</v>
      </c>
      <c r="I2239" s="406" t="s">
        <v>247</v>
      </c>
      <c r="J2239" s="406" t="s">
        <v>307</v>
      </c>
      <c r="K2239" s="406"/>
      <c r="L2239" s="406"/>
      <c r="M2239" s="406"/>
      <c r="N2239" s="406"/>
      <c r="O2239" s="406">
        <v>0</v>
      </c>
      <c r="P2239" s="406">
        <v>0</v>
      </c>
      <c r="Q2239" s="463">
        <v>19</v>
      </c>
      <c r="R2239" s="464" t="s">
        <v>9</v>
      </c>
      <c r="S2239" s="464" t="s">
        <v>139</v>
      </c>
      <c r="T2239" s="464">
        <v>0</v>
      </c>
      <c r="U2239" s="464">
        <v>0</v>
      </c>
      <c r="V2239" s="464"/>
    </row>
    <row r="2240" spans="1:22" x14ac:dyDescent="0.2">
      <c r="A2240" s="406" t="s">
        <v>258</v>
      </c>
      <c r="B2240" s="406" t="s">
        <v>259</v>
      </c>
      <c r="C2240" s="406" t="s">
        <v>123</v>
      </c>
      <c r="D2240" s="406" t="s">
        <v>304</v>
      </c>
      <c r="E2240" s="406" t="s">
        <v>407</v>
      </c>
      <c r="F2240" s="406">
        <v>19</v>
      </c>
      <c r="G2240" s="406" t="s">
        <v>230</v>
      </c>
      <c r="H2240" s="406" t="s">
        <v>9</v>
      </c>
      <c r="I2240" s="406" t="s">
        <v>247</v>
      </c>
      <c r="J2240" s="406" t="s">
        <v>307</v>
      </c>
      <c r="K2240" s="406"/>
      <c r="L2240" s="406"/>
      <c r="M2240" s="406"/>
      <c r="N2240" s="406"/>
      <c r="O2240" s="406">
        <v>0</v>
      </c>
      <c r="P2240" s="406">
        <v>0</v>
      </c>
      <c r="Q2240" s="463">
        <v>19</v>
      </c>
      <c r="R2240" s="464" t="s">
        <v>9</v>
      </c>
      <c r="S2240" s="464" t="s">
        <v>141</v>
      </c>
      <c r="T2240" s="464">
        <v>0</v>
      </c>
      <c r="U2240" s="464">
        <v>0</v>
      </c>
      <c r="V2240" s="464"/>
    </row>
    <row r="2241" spans="1:22" x14ac:dyDescent="0.2">
      <c r="A2241" s="406" t="s">
        <v>258</v>
      </c>
      <c r="B2241" s="406" t="s">
        <v>259</v>
      </c>
      <c r="C2241" s="406" t="s">
        <v>123</v>
      </c>
      <c r="D2241" s="406" t="s">
        <v>73</v>
      </c>
      <c r="E2241" s="406" t="s">
        <v>407</v>
      </c>
      <c r="F2241" s="406">
        <v>1</v>
      </c>
      <c r="G2241" s="406" t="s">
        <v>230</v>
      </c>
      <c r="H2241" s="406" t="s">
        <v>143</v>
      </c>
      <c r="I2241" s="406" t="s">
        <v>246</v>
      </c>
      <c r="J2241" s="406" t="s">
        <v>314</v>
      </c>
      <c r="K2241" s="406"/>
      <c r="L2241" s="406"/>
      <c r="M2241" s="406"/>
      <c r="N2241" s="406"/>
      <c r="O2241" s="406">
        <v>0</v>
      </c>
      <c r="P2241" s="406">
        <v>0.25</v>
      </c>
      <c r="Q2241" s="463">
        <v>1</v>
      </c>
      <c r="R2241" s="464" t="s">
        <v>143</v>
      </c>
      <c r="S2241" s="464" t="s">
        <v>132</v>
      </c>
      <c r="T2241" s="464">
        <v>0</v>
      </c>
      <c r="U2241" s="464">
        <v>0.25</v>
      </c>
      <c r="V2241" s="464" t="s">
        <v>144</v>
      </c>
    </row>
    <row r="2242" spans="1:22" x14ac:dyDescent="0.2">
      <c r="A2242" s="406" t="s">
        <v>258</v>
      </c>
      <c r="B2242" s="406" t="s">
        <v>259</v>
      </c>
      <c r="C2242" s="406" t="s">
        <v>123</v>
      </c>
      <c r="D2242" s="406" t="s">
        <v>73</v>
      </c>
      <c r="E2242" s="406" t="s">
        <v>407</v>
      </c>
      <c r="F2242" s="406">
        <v>1</v>
      </c>
      <c r="G2242" s="406" t="s">
        <v>230</v>
      </c>
      <c r="H2242" s="406" t="s">
        <v>143</v>
      </c>
      <c r="I2242" s="406" t="s">
        <v>246</v>
      </c>
      <c r="J2242" s="406" t="s">
        <v>307</v>
      </c>
      <c r="K2242" s="406"/>
      <c r="L2242" s="406"/>
      <c r="M2242" s="406"/>
      <c r="N2242" s="406"/>
      <c r="O2242" s="406">
        <v>0</v>
      </c>
      <c r="P2242" s="406">
        <v>0</v>
      </c>
      <c r="Q2242" s="463">
        <v>1</v>
      </c>
      <c r="R2242" s="464" t="s">
        <v>143</v>
      </c>
      <c r="S2242" s="464" t="s">
        <v>133</v>
      </c>
      <c r="T2242" s="464">
        <v>0</v>
      </c>
      <c r="U2242" s="464">
        <v>0</v>
      </c>
      <c r="V2242" s="464" t="s">
        <v>144</v>
      </c>
    </row>
    <row r="2243" spans="1:22" x14ac:dyDescent="0.2">
      <c r="A2243" s="406" t="s">
        <v>258</v>
      </c>
      <c r="B2243" s="406" t="s">
        <v>259</v>
      </c>
      <c r="C2243" s="406" t="s">
        <v>123</v>
      </c>
      <c r="D2243" s="406" t="s">
        <v>301</v>
      </c>
      <c r="E2243" s="406" t="s">
        <v>407</v>
      </c>
      <c r="F2243" s="406">
        <v>1</v>
      </c>
      <c r="G2243" s="406" t="s">
        <v>230</v>
      </c>
      <c r="H2243" s="406" t="s">
        <v>143</v>
      </c>
      <c r="I2243" s="406" t="s">
        <v>246</v>
      </c>
      <c r="J2243" s="406" t="s">
        <v>314</v>
      </c>
      <c r="K2243" s="406"/>
      <c r="L2243" s="406"/>
      <c r="M2243" s="406"/>
      <c r="N2243" s="406"/>
      <c r="O2243" s="406">
        <v>0</v>
      </c>
      <c r="P2243" s="406">
        <v>0.1</v>
      </c>
      <c r="Q2243" s="463">
        <v>1</v>
      </c>
      <c r="R2243" s="464" t="s">
        <v>143</v>
      </c>
      <c r="S2243" s="464" t="s">
        <v>134</v>
      </c>
      <c r="T2243" s="464">
        <v>0</v>
      </c>
      <c r="U2243" s="464">
        <v>0.1</v>
      </c>
      <c r="V2243" s="464" t="s">
        <v>144</v>
      </c>
    </row>
    <row r="2244" spans="1:22" x14ac:dyDescent="0.2">
      <c r="A2244" s="406" t="s">
        <v>258</v>
      </c>
      <c r="B2244" s="406" t="s">
        <v>259</v>
      </c>
      <c r="C2244" s="406" t="s">
        <v>123</v>
      </c>
      <c r="D2244" s="406" t="s">
        <v>301</v>
      </c>
      <c r="E2244" s="406" t="s">
        <v>407</v>
      </c>
      <c r="F2244" s="406">
        <v>1</v>
      </c>
      <c r="G2244" s="406" t="s">
        <v>230</v>
      </c>
      <c r="H2244" s="406" t="s">
        <v>143</v>
      </c>
      <c r="I2244" s="406" t="s">
        <v>246</v>
      </c>
      <c r="J2244" s="406" t="s">
        <v>307</v>
      </c>
      <c r="K2244" s="406"/>
      <c r="L2244" s="406"/>
      <c r="M2244" s="406"/>
      <c r="N2244" s="406"/>
      <c r="O2244" s="406">
        <v>0</v>
      </c>
      <c r="P2244" s="406">
        <v>0</v>
      </c>
      <c r="Q2244" s="463">
        <v>1</v>
      </c>
      <c r="R2244" s="464" t="s">
        <v>143</v>
      </c>
      <c r="S2244" s="464" t="s">
        <v>135</v>
      </c>
      <c r="T2244" s="464">
        <v>0</v>
      </c>
      <c r="U2244" s="464">
        <v>0</v>
      </c>
      <c r="V2244" s="464" t="s">
        <v>144</v>
      </c>
    </row>
    <row r="2245" spans="1:22" x14ac:dyDescent="0.2">
      <c r="A2245" s="406" t="s">
        <v>258</v>
      </c>
      <c r="B2245" s="406" t="s">
        <v>259</v>
      </c>
      <c r="C2245" s="406" t="s">
        <v>123</v>
      </c>
      <c r="D2245" s="406" t="s">
        <v>302</v>
      </c>
      <c r="E2245" s="406" t="s">
        <v>407</v>
      </c>
      <c r="F2245" s="406">
        <v>1</v>
      </c>
      <c r="G2245" s="406" t="s">
        <v>230</v>
      </c>
      <c r="H2245" s="406" t="s">
        <v>143</v>
      </c>
      <c r="I2245" s="406" t="s">
        <v>246</v>
      </c>
      <c r="J2245" s="406" t="s">
        <v>314</v>
      </c>
      <c r="K2245" s="406"/>
      <c r="L2245" s="406"/>
      <c r="M2245" s="406"/>
      <c r="N2245" s="406"/>
      <c r="O2245" s="406">
        <v>0</v>
      </c>
      <c r="P2245" s="406">
        <v>0</v>
      </c>
      <c r="Q2245" s="463">
        <v>1</v>
      </c>
      <c r="R2245" s="464" t="s">
        <v>143</v>
      </c>
      <c r="S2245" s="464" t="s">
        <v>136</v>
      </c>
      <c r="T2245" s="464">
        <v>0</v>
      </c>
      <c r="U2245" s="464">
        <v>0</v>
      </c>
      <c r="V2245" s="464" t="s">
        <v>144</v>
      </c>
    </row>
    <row r="2246" spans="1:22" x14ac:dyDescent="0.2">
      <c r="A2246" s="406" t="s">
        <v>258</v>
      </c>
      <c r="B2246" s="406" t="s">
        <v>259</v>
      </c>
      <c r="C2246" s="406" t="s">
        <v>123</v>
      </c>
      <c r="D2246" s="406" t="s">
        <v>302</v>
      </c>
      <c r="E2246" s="406" t="s">
        <v>407</v>
      </c>
      <c r="F2246" s="406">
        <v>1</v>
      </c>
      <c r="G2246" s="406" t="s">
        <v>230</v>
      </c>
      <c r="H2246" s="406" t="s">
        <v>143</v>
      </c>
      <c r="I2246" s="406" t="s">
        <v>246</v>
      </c>
      <c r="J2246" s="406" t="s">
        <v>307</v>
      </c>
      <c r="K2246" s="406"/>
      <c r="L2246" s="406"/>
      <c r="M2246" s="406"/>
      <c r="N2246" s="406"/>
      <c r="O2246" s="406">
        <v>0</v>
      </c>
      <c r="P2246" s="406">
        <v>0</v>
      </c>
      <c r="Q2246" s="463">
        <v>1</v>
      </c>
      <c r="R2246" s="464" t="s">
        <v>143</v>
      </c>
      <c r="S2246" s="464" t="s">
        <v>137</v>
      </c>
      <c r="T2246" s="464">
        <v>0</v>
      </c>
      <c r="U2246" s="464">
        <v>0</v>
      </c>
      <c r="V2246" s="464" t="s">
        <v>144</v>
      </c>
    </row>
    <row r="2247" spans="1:22" x14ac:dyDescent="0.2">
      <c r="A2247" s="406" t="s">
        <v>258</v>
      </c>
      <c r="B2247" s="406" t="s">
        <v>259</v>
      </c>
      <c r="C2247" s="406" t="s">
        <v>123</v>
      </c>
      <c r="D2247" s="406" t="s">
        <v>303</v>
      </c>
      <c r="E2247" s="406" t="s">
        <v>407</v>
      </c>
      <c r="F2247" s="406">
        <v>1</v>
      </c>
      <c r="G2247" s="406" t="s">
        <v>230</v>
      </c>
      <c r="H2247" s="406" t="s">
        <v>143</v>
      </c>
      <c r="I2247" s="406" t="s">
        <v>246</v>
      </c>
      <c r="J2247" s="406" t="s">
        <v>314</v>
      </c>
      <c r="K2247" s="406"/>
      <c r="L2247" s="406"/>
      <c r="M2247" s="406"/>
      <c r="N2247" s="406"/>
      <c r="O2247" s="406">
        <v>0</v>
      </c>
      <c r="P2247" s="406">
        <v>0</v>
      </c>
      <c r="Q2247" s="463">
        <v>1</v>
      </c>
      <c r="R2247" s="464" t="s">
        <v>143</v>
      </c>
      <c r="S2247" s="464" t="s">
        <v>138</v>
      </c>
      <c r="T2247" s="464">
        <v>0</v>
      </c>
      <c r="U2247" s="464">
        <v>0</v>
      </c>
      <c r="V2247" s="464" t="s">
        <v>144</v>
      </c>
    </row>
    <row r="2248" spans="1:22" x14ac:dyDescent="0.2">
      <c r="A2248" s="406" t="s">
        <v>258</v>
      </c>
      <c r="B2248" s="406" t="s">
        <v>259</v>
      </c>
      <c r="C2248" s="406" t="s">
        <v>123</v>
      </c>
      <c r="D2248" s="406" t="s">
        <v>303</v>
      </c>
      <c r="E2248" s="406" t="s">
        <v>407</v>
      </c>
      <c r="F2248" s="406">
        <v>1</v>
      </c>
      <c r="G2248" s="406" t="s">
        <v>230</v>
      </c>
      <c r="H2248" s="406" t="s">
        <v>143</v>
      </c>
      <c r="I2248" s="406" t="s">
        <v>246</v>
      </c>
      <c r="J2248" s="406" t="s">
        <v>307</v>
      </c>
      <c r="K2248" s="406"/>
      <c r="L2248" s="406"/>
      <c r="M2248" s="406"/>
      <c r="N2248" s="406"/>
      <c r="O2248" s="406">
        <v>0</v>
      </c>
      <c r="P2248" s="406">
        <v>0</v>
      </c>
      <c r="Q2248" s="463">
        <v>1</v>
      </c>
      <c r="R2248" s="464" t="s">
        <v>143</v>
      </c>
      <c r="S2248" s="464" t="s">
        <v>139</v>
      </c>
      <c r="T2248" s="464">
        <v>0</v>
      </c>
      <c r="U2248" s="464">
        <v>0</v>
      </c>
      <c r="V2248" s="464" t="s">
        <v>144</v>
      </c>
    </row>
    <row r="2249" spans="1:22" x14ac:dyDescent="0.2">
      <c r="A2249" s="406" t="s">
        <v>258</v>
      </c>
      <c r="B2249" s="406" t="s">
        <v>259</v>
      </c>
      <c r="C2249" s="406" t="s">
        <v>123</v>
      </c>
      <c r="D2249" s="406" t="s">
        <v>304</v>
      </c>
      <c r="E2249" s="406" t="s">
        <v>407</v>
      </c>
      <c r="F2249" s="406">
        <v>1</v>
      </c>
      <c r="G2249" s="406" t="s">
        <v>230</v>
      </c>
      <c r="H2249" s="406" t="s">
        <v>143</v>
      </c>
      <c r="I2249" s="406" t="s">
        <v>246</v>
      </c>
      <c r="J2249" s="406" t="s">
        <v>314</v>
      </c>
      <c r="K2249" s="406"/>
      <c r="L2249" s="406"/>
      <c r="M2249" s="406"/>
      <c r="N2249" s="406"/>
      <c r="O2249" s="406">
        <v>0</v>
      </c>
      <c r="P2249" s="406">
        <v>0</v>
      </c>
      <c r="Q2249" s="463">
        <v>1</v>
      </c>
      <c r="R2249" s="464" t="s">
        <v>143</v>
      </c>
      <c r="S2249" s="464" t="s">
        <v>140</v>
      </c>
      <c r="T2249" s="464">
        <v>0</v>
      </c>
      <c r="U2249" s="464">
        <v>0</v>
      </c>
      <c r="V2249" s="464" t="s">
        <v>144</v>
      </c>
    </row>
    <row r="2250" spans="1:22" x14ac:dyDescent="0.2">
      <c r="A2250" s="406" t="s">
        <v>258</v>
      </c>
      <c r="B2250" s="406" t="s">
        <v>259</v>
      </c>
      <c r="C2250" s="406" t="s">
        <v>123</v>
      </c>
      <c r="D2250" s="406" t="s">
        <v>304</v>
      </c>
      <c r="E2250" s="406" t="s">
        <v>407</v>
      </c>
      <c r="F2250" s="406">
        <v>1</v>
      </c>
      <c r="G2250" s="406" t="s">
        <v>230</v>
      </c>
      <c r="H2250" s="406" t="s">
        <v>143</v>
      </c>
      <c r="I2250" s="406" t="s">
        <v>246</v>
      </c>
      <c r="J2250" s="406" t="s">
        <v>307</v>
      </c>
      <c r="K2250" s="406"/>
      <c r="L2250" s="406"/>
      <c r="M2250" s="406"/>
      <c r="N2250" s="406"/>
      <c r="O2250" s="406">
        <v>0</v>
      </c>
      <c r="P2250" s="406">
        <v>0</v>
      </c>
      <c r="Q2250" s="463">
        <v>1</v>
      </c>
      <c r="R2250" s="464" t="s">
        <v>143</v>
      </c>
      <c r="S2250" s="464" t="s">
        <v>141</v>
      </c>
      <c r="T2250" s="464">
        <v>0</v>
      </c>
      <c r="U2250" s="464">
        <v>0</v>
      </c>
      <c r="V2250" s="464" t="s">
        <v>144</v>
      </c>
    </row>
    <row r="2251" spans="1:22" x14ac:dyDescent="0.2">
      <c r="A2251" s="406" t="s">
        <v>258</v>
      </c>
      <c r="B2251" s="406" t="s">
        <v>259</v>
      </c>
      <c r="C2251" s="406" t="s">
        <v>123</v>
      </c>
      <c r="D2251" s="406" t="s">
        <v>73</v>
      </c>
      <c r="E2251" s="406" t="s">
        <v>407</v>
      </c>
      <c r="F2251" s="406">
        <v>2</v>
      </c>
      <c r="G2251" s="406" t="s">
        <v>230</v>
      </c>
      <c r="H2251" s="406" t="s">
        <v>145</v>
      </c>
      <c r="I2251" s="406" t="s">
        <v>246</v>
      </c>
      <c r="J2251" s="406" t="s">
        <v>314</v>
      </c>
      <c r="K2251" s="406"/>
      <c r="L2251" s="406"/>
      <c r="M2251" s="406"/>
      <c r="N2251" s="406"/>
      <c r="O2251" s="406">
        <v>0</v>
      </c>
      <c r="P2251" s="406">
        <v>0.5</v>
      </c>
      <c r="Q2251" s="463">
        <v>2</v>
      </c>
      <c r="R2251" s="464" t="s">
        <v>145</v>
      </c>
      <c r="S2251" s="464" t="s">
        <v>132</v>
      </c>
      <c r="T2251" s="464">
        <v>0</v>
      </c>
      <c r="U2251" s="464">
        <v>0.5</v>
      </c>
      <c r="V2251" s="464" t="s">
        <v>146</v>
      </c>
    </row>
    <row r="2252" spans="1:22" x14ac:dyDescent="0.2">
      <c r="A2252" s="406" t="s">
        <v>258</v>
      </c>
      <c r="B2252" s="406" t="s">
        <v>259</v>
      </c>
      <c r="C2252" s="406" t="s">
        <v>123</v>
      </c>
      <c r="D2252" s="406" t="s">
        <v>73</v>
      </c>
      <c r="E2252" s="406" t="s">
        <v>407</v>
      </c>
      <c r="F2252" s="406">
        <v>2</v>
      </c>
      <c r="G2252" s="406" t="s">
        <v>230</v>
      </c>
      <c r="H2252" s="406" t="s">
        <v>145</v>
      </c>
      <c r="I2252" s="406" t="s">
        <v>246</v>
      </c>
      <c r="J2252" s="406" t="s">
        <v>307</v>
      </c>
      <c r="K2252" s="406"/>
      <c r="L2252" s="406"/>
      <c r="M2252" s="406"/>
      <c r="N2252" s="406"/>
      <c r="O2252" s="406">
        <v>0</v>
      </c>
      <c r="P2252" s="406">
        <v>0</v>
      </c>
      <c r="Q2252" s="463">
        <v>2</v>
      </c>
      <c r="R2252" s="464" t="s">
        <v>145</v>
      </c>
      <c r="S2252" s="464" t="s">
        <v>133</v>
      </c>
      <c r="T2252" s="464">
        <v>0</v>
      </c>
      <c r="U2252" s="464">
        <v>0</v>
      </c>
      <c r="V2252" s="464" t="s">
        <v>146</v>
      </c>
    </row>
    <row r="2253" spans="1:22" x14ac:dyDescent="0.2">
      <c r="A2253" s="406" t="s">
        <v>258</v>
      </c>
      <c r="B2253" s="406" t="s">
        <v>259</v>
      </c>
      <c r="C2253" s="406" t="s">
        <v>123</v>
      </c>
      <c r="D2253" s="406" t="s">
        <v>301</v>
      </c>
      <c r="E2253" s="406" t="s">
        <v>407</v>
      </c>
      <c r="F2253" s="406">
        <v>2</v>
      </c>
      <c r="G2253" s="406" t="s">
        <v>230</v>
      </c>
      <c r="H2253" s="406" t="s">
        <v>145</v>
      </c>
      <c r="I2253" s="406" t="s">
        <v>246</v>
      </c>
      <c r="J2253" s="406" t="s">
        <v>314</v>
      </c>
      <c r="K2253" s="406"/>
      <c r="L2253" s="406"/>
      <c r="M2253" s="406"/>
      <c r="N2253" s="406"/>
      <c r="O2253" s="406">
        <v>0</v>
      </c>
      <c r="P2253" s="406">
        <v>0.5</v>
      </c>
      <c r="Q2253" s="463">
        <v>2</v>
      </c>
      <c r="R2253" s="464" t="s">
        <v>145</v>
      </c>
      <c r="S2253" s="464" t="s">
        <v>134</v>
      </c>
      <c r="T2253" s="464">
        <v>0</v>
      </c>
      <c r="U2253" s="464">
        <v>0.5</v>
      </c>
      <c r="V2253" s="464" t="s">
        <v>146</v>
      </c>
    </row>
    <row r="2254" spans="1:22" x14ac:dyDescent="0.2">
      <c r="A2254" s="406" t="s">
        <v>258</v>
      </c>
      <c r="B2254" s="406" t="s">
        <v>259</v>
      </c>
      <c r="C2254" s="406" t="s">
        <v>123</v>
      </c>
      <c r="D2254" s="406" t="s">
        <v>301</v>
      </c>
      <c r="E2254" s="406" t="s">
        <v>407</v>
      </c>
      <c r="F2254" s="406">
        <v>2</v>
      </c>
      <c r="G2254" s="406" t="s">
        <v>230</v>
      </c>
      <c r="H2254" s="406" t="s">
        <v>145</v>
      </c>
      <c r="I2254" s="406" t="s">
        <v>246</v>
      </c>
      <c r="J2254" s="406" t="s">
        <v>307</v>
      </c>
      <c r="K2254" s="406"/>
      <c r="L2254" s="406"/>
      <c r="M2254" s="406"/>
      <c r="N2254" s="406"/>
      <c r="O2254" s="406">
        <v>0</v>
      </c>
      <c r="P2254" s="406">
        <v>0</v>
      </c>
      <c r="Q2254" s="463">
        <v>2</v>
      </c>
      <c r="R2254" s="464" t="s">
        <v>145</v>
      </c>
      <c r="S2254" s="464" t="s">
        <v>135</v>
      </c>
      <c r="T2254" s="464">
        <v>0</v>
      </c>
      <c r="U2254" s="464">
        <v>0</v>
      </c>
      <c r="V2254" s="464" t="s">
        <v>146</v>
      </c>
    </row>
    <row r="2255" spans="1:22" x14ac:dyDescent="0.2">
      <c r="A2255" s="406" t="s">
        <v>258</v>
      </c>
      <c r="B2255" s="406" t="s">
        <v>259</v>
      </c>
      <c r="C2255" s="406" t="s">
        <v>123</v>
      </c>
      <c r="D2255" s="406" t="s">
        <v>302</v>
      </c>
      <c r="E2255" s="406" t="s">
        <v>407</v>
      </c>
      <c r="F2255" s="406">
        <v>2</v>
      </c>
      <c r="G2255" s="406" t="s">
        <v>230</v>
      </c>
      <c r="H2255" s="406" t="s">
        <v>145</v>
      </c>
      <c r="I2255" s="406" t="s">
        <v>246</v>
      </c>
      <c r="J2255" s="406" t="s">
        <v>314</v>
      </c>
      <c r="K2255" s="406"/>
      <c r="L2255" s="406"/>
      <c r="M2255" s="406"/>
      <c r="N2255" s="406"/>
      <c r="O2255" s="406">
        <v>0</v>
      </c>
      <c r="P2255" s="406">
        <v>0.5</v>
      </c>
      <c r="Q2255" s="463">
        <v>2</v>
      </c>
      <c r="R2255" s="464" t="s">
        <v>145</v>
      </c>
      <c r="S2255" s="464" t="s">
        <v>136</v>
      </c>
      <c r="T2255" s="464">
        <v>0</v>
      </c>
      <c r="U2255" s="464">
        <v>0.5</v>
      </c>
      <c r="V2255" s="464" t="s">
        <v>146</v>
      </c>
    </row>
    <row r="2256" spans="1:22" x14ac:dyDescent="0.2">
      <c r="A2256" s="406" t="s">
        <v>258</v>
      </c>
      <c r="B2256" s="406" t="s">
        <v>259</v>
      </c>
      <c r="C2256" s="406" t="s">
        <v>123</v>
      </c>
      <c r="D2256" s="406" t="s">
        <v>302</v>
      </c>
      <c r="E2256" s="406" t="s">
        <v>407</v>
      </c>
      <c r="F2256" s="406">
        <v>2</v>
      </c>
      <c r="G2256" s="406" t="s">
        <v>230</v>
      </c>
      <c r="H2256" s="406" t="s">
        <v>145</v>
      </c>
      <c r="I2256" s="406" t="s">
        <v>246</v>
      </c>
      <c r="J2256" s="406" t="s">
        <v>307</v>
      </c>
      <c r="K2256" s="406"/>
      <c r="L2256" s="406"/>
      <c r="M2256" s="406"/>
      <c r="N2256" s="406"/>
      <c r="O2256" s="406">
        <v>0</v>
      </c>
      <c r="P2256" s="406">
        <v>0</v>
      </c>
      <c r="Q2256" s="463">
        <v>2</v>
      </c>
      <c r="R2256" s="464" t="s">
        <v>145</v>
      </c>
      <c r="S2256" s="464" t="s">
        <v>137</v>
      </c>
      <c r="T2256" s="464">
        <v>0</v>
      </c>
      <c r="U2256" s="464">
        <v>0</v>
      </c>
      <c r="V2256" s="464" t="s">
        <v>146</v>
      </c>
    </row>
    <row r="2257" spans="1:22" x14ac:dyDescent="0.2">
      <c r="A2257" s="406" t="s">
        <v>258</v>
      </c>
      <c r="B2257" s="406" t="s">
        <v>259</v>
      </c>
      <c r="C2257" s="406" t="s">
        <v>123</v>
      </c>
      <c r="D2257" s="406" t="s">
        <v>303</v>
      </c>
      <c r="E2257" s="406" t="s">
        <v>407</v>
      </c>
      <c r="F2257" s="406">
        <v>2</v>
      </c>
      <c r="G2257" s="406" t="s">
        <v>230</v>
      </c>
      <c r="H2257" s="406" t="s">
        <v>145</v>
      </c>
      <c r="I2257" s="406" t="s">
        <v>246</v>
      </c>
      <c r="J2257" s="406" t="s">
        <v>314</v>
      </c>
      <c r="K2257" s="406"/>
      <c r="L2257" s="406"/>
      <c r="M2257" s="406"/>
      <c r="N2257" s="406"/>
      <c r="O2257" s="406">
        <v>0</v>
      </c>
      <c r="P2257" s="406">
        <v>0.5</v>
      </c>
      <c r="Q2257" s="463">
        <v>2</v>
      </c>
      <c r="R2257" s="464" t="s">
        <v>145</v>
      </c>
      <c r="S2257" s="464" t="s">
        <v>138</v>
      </c>
      <c r="T2257" s="464">
        <v>0</v>
      </c>
      <c r="U2257" s="464">
        <v>0.5</v>
      </c>
      <c r="V2257" s="464" t="s">
        <v>146</v>
      </c>
    </row>
    <row r="2258" spans="1:22" x14ac:dyDescent="0.2">
      <c r="A2258" s="406" t="s">
        <v>258</v>
      </c>
      <c r="B2258" s="406" t="s">
        <v>259</v>
      </c>
      <c r="C2258" s="406" t="s">
        <v>123</v>
      </c>
      <c r="D2258" s="406" t="s">
        <v>303</v>
      </c>
      <c r="E2258" s="406" t="s">
        <v>407</v>
      </c>
      <c r="F2258" s="406">
        <v>2</v>
      </c>
      <c r="G2258" s="406" t="s">
        <v>230</v>
      </c>
      <c r="H2258" s="406" t="s">
        <v>145</v>
      </c>
      <c r="I2258" s="406" t="s">
        <v>246</v>
      </c>
      <c r="J2258" s="406" t="s">
        <v>307</v>
      </c>
      <c r="K2258" s="406"/>
      <c r="L2258" s="406"/>
      <c r="M2258" s="406"/>
      <c r="N2258" s="406"/>
      <c r="O2258" s="406">
        <v>0</v>
      </c>
      <c r="P2258" s="406">
        <v>0</v>
      </c>
      <c r="Q2258" s="463">
        <v>2</v>
      </c>
      <c r="R2258" s="464" t="s">
        <v>145</v>
      </c>
      <c r="S2258" s="464" t="s">
        <v>139</v>
      </c>
      <c r="T2258" s="464">
        <v>0</v>
      </c>
      <c r="U2258" s="464">
        <v>0</v>
      </c>
      <c r="V2258" s="464" t="s">
        <v>146</v>
      </c>
    </row>
    <row r="2259" spans="1:22" x14ac:dyDescent="0.2">
      <c r="A2259" s="406" t="s">
        <v>258</v>
      </c>
      <c r="B2259" s="406" t="s">
        <v>259</v>
      </c>
      <c r="C2259" s="406" t="s">
        <v>123</v>
      </c>
      <c r="D2259" s="406" t="s">
        <v>304</v>
      </c>
      <c r="E2259" s="406" t="s">
        <v>407</v>
      </c>
      <c r="F2259" s="406">
        <v>2</v>
      </c>
      <c r="G2259" s="406" t="s">
        <v>230</v>
      </c>
      <c r="H2259" s="406" t="s">
        <v>145</v>
      </c>
      <c r="I2259" s="406" t="s">
        <v>246</v>
      </c>
      <c r="J2259" s="406" t="s">
        <v>314</v>
      </c>
      <c r="K2259" s="406"/>
      <c r="L2259" s="406"/>
      <c r="M2259" s="406"/>
      <c r="N2259" s="406"/>
      <c r="O2259" s="406">
        <v>0</v>
      </c>
      <c r="P2259" s="406">
        <v>0.5</v>
      </c>
      <c r="Q2259" s="463">
        <v>2</v>
      </c>
      <c r="R2259" s="464" t="s">
        <v>145</v>
      </c>
      <c r="S2259" s="464" t="s">
        <v>140</v>
      </c>
      <c r="T2259" s="464">
        <v>0</v>
      </c>
      <c r="U2259" s="464">
        <v>0.5</v>
      </c>
      <c r="V2259" s="464" t="s">
        <v>146</v>
      </c>
    </row>
    <row r="2260" spans="1:22" x14ac:dyDescent="0.2">
      <c r="A2260" s="406" t="s">
        <v>258</v>
      </c>
      <c r="B2260" s="406" t="s">
        <v>259</v>
      </c>
      <c r="C2260" s="406" t="s">
        <v>123</v>
      </c>
      <c r="D2260" s="406" t="s">
        <v>304</v>
      </c>
      <c r="E2260" s="406" t="s">
        <v>407</v>
      </c>
      <c r="F2260" s="406">
        <v>2</v>
      </c>
      <c r="G2260" s="406" t="s">
        <v>230</v>
      </c>
      <c r="H2260" s="406" t="s">
        <v>145</v>
      </c>
      <c r="I2260" s="406" t="s">
        <v>246</v>
      </c>
      <c r="J2260" s="406" t="s">
        <v>307</v>
      </c>
      <c r="K2260" s="406"/>
      <c r="L2260" s="406"/>
      <c r="M2260" s="406"/>
      <c r="N2260" s="406"/>
      <c r="O2260" s="406">
        <v>0</v>
      </c>
      <c r="P2260" s="406">
        <v>0</v>
      </c>
      <c r="Q2260" s="463">
        <v>2</v>
      </c>
      <c r="R2260" s="464" t="s">
        <v>145</v>
      </c>
      <c r="S2260" s="464" t="s">
        <v>141</v>
      </c>
      <c r="T2260" s="464">
        <v>0</v>
      </c>
      <c r="U2260" s="464">
        <v>0</v>
      </c>
      <c r="V2260" s="464" t="s">
        <v>146</v>
      </c>
    </row>
    <row r="2261" spans="1:22" x14ac:dyDescent="0.2">
      <c r="A2261" s="406" t="s">
        <v>258</v>
      </c>
      <c r="B2261" s="406" t="s">
        <v>259</v>
      </c>
      <c r="C2261" s="406" t="s">
        <v>123</v>
      </c>
      <c r="D2261" s="406" t="s">
        <v>73</v>
      </c>
      <c r="E2261" s="406" t="s">
        <v>407</v>
      </c>
      <c r="F2261" s="406">
        <v>3</v>
      </c>
      <c r="G2261" s="406" t="s">
        <v>230</v>
      </c>
      <c r="H2261" s="406" t="s">
        <v>147</v>
      </c>
      <c r="I2261" s="406" t="s">
        <v>246</v>
      </c>
      <c r="J2261" s="406" t="s">
        <v>314</v>
      </c>
      <c r="K2261" s="406"/>
      <c r="L2261" s="406"/>
      <c r="M2261" s="406"/>
      <c r="N2261" s="406"/>
      <c r="O2261" s="406">
        <v>0</v>
      </c>
      <c r="P2261" s="406">
        <v>0.7</v>
      </c>
      <c r="Q2261" s="463">
        <v>3</v>
      </c>
      <c r="R2261" s="464" t="s">
        <v>147</v>
      </c>
      <c r="S2261" s="464" t="s">
        <v>132</v>
      </c>
      <c r="T2261" s="464">
        <v>0</v>
      </c>
      <c r="U2261" s="464">
        <v>0.7</v>
      </c>
      <c r="V2261" s="464" t="s">
        <v>148</v>
      </c>
    </row>
    <row r="2262" spans="1:22" x14ac:dyDescent="0.2">
      <c r="A2262" s="406" t="s">
        <v>258</v>
      </c>
      <c r="B2262" s="406" t="s">
        <v>259</v>
      </c>
      <c r="C2262" s="406" t="s">
        <v>123</v>
      </c>
      <c r="D2262" s="406" t="s">
        <v>73</v>
      </c>
      <c r="E2262" s="406" t="s">
        <v>407</v>
      </c>
      <c r="F2262" s="406">
        <v>3</v>
      </c>
      <c r="G2262" s="406" t="s">
        <v>230</v>
      </c>
      <c r="H2262" s="406" t="s">
        <v>147</v>
      </c>
      <c r="I2262" s="406" t="s">
        <v>246</v>
      </c>
      <c r="J2262" s="406" t="s">
        <v>307</v>
      </c>
      <c r="K2262" s="406"/>
      <c r="L2262" s="406"/>
      <c r="M2262" s="406"/>
      <c r="N2262" s="406"/>
      <c r="O2262" s="406">
        <v>0</v>
      </c>
      <c r="P2262" s="406">
        <v>0</v>
      </c>
      <c r="Q2262" s="463">
        <v>3</v>
      </c>
      <c r="R2262" s="464" t="s">
        <v>147</v>
      </c>
      <c r="S2262" s="464" t="s">
        <v>133</v>
      </c>
      <c r="T2262" s="464">
        <v>0</v>
      </c>
      <c r="U2262" s="464">
        <v>0</v>
      </c>
      <c r="V2262" s="464" t="s">
        <v>148</v>
      </c>
    </row>
    <row r="2263" spans="1:22" x14ac:dyDescent="0.2">
      <c r="A2263" s="406" t="s">
        <v>258</v>
      </c>
      <c r="B2263" s="406" t="s">
        <v>259</v>
      </c>
      <c r="C2263" s="406" t="s">
        <v>123</v>
      </c>
      <c r="D2263" s="406" t="s">
        <v>301</v>
      </c>
      <c r="E2263" s="406" t="s">
        <v>407</v>
      </c>
      <c r="F2263" s="406">
        <v>3</v>
      </c>
      <c r="G2263" s="406" t="s">
        <v>230</v>
      </c>
      <c r="H2263" s="406" t="s">
        <v>147</v>
      </c>
      <c r="I2263" s="406" t="s">
        <v>246</v>
      </c>
      <c r="J2263" s="406" t="s">
        <v>314</v>
      </c>
      <c r="K2263" s="406"/>
      <c r="L2263" s="406"/>
      <c r="M2263" s="406"/>
      <c r="N2263" s="406"/>
      <c r="O2263" s="406">
        <v>0</v>
      </c>
      <c r="P2263" s="406">
        <v>0.4</v>
      </c>
      <c r="Q2263" s="463">
        <v>3</v>
      </c>
      <c r="R2263" s="464" t="s">
        <v>147</v>
      </c>
      <c r="S2263" s="464" t="s">
        <v>134</v>
      </c>
      <c r="T2263" s="464">
        <v>0</v>
      </c>
      <c r="U2263" s="464">
        <v>0.4</v>
      </c>
      <c r="V2263" s="464" t="s">
        <v>148</v>
      </c>
    </row>
    <row r="2264" spans="1:22" x14ac:dyDescent="0.2">
      <c r="A2264" s="406" t="s">
        <v>258</v>
      </c>
      <c r="B2264" s="406" t="s">
        <v>259</v>
      </c>
      <c r="C2264" s="406" t="s">
        <v>123</v>
      </c>
      <c r="D2264" s="406" t="s">
        <v>301</v>
      </c>
      <c r="E2264" s="406" t="s">
        <v>407</v>
      </c>
      <c r="F2264" s="406">
        <v>3</v>
      </c>
      <c r="G2264" s="406" t="s">
        <v>230</v>
      </c>
      <c r="H2264" s="406" t="s">
        <v>147</v>
      </c>
      <c r="I2264" s="406" t="s">
        <v>246</v>
      </c>
      <c r="J2264" s="406" t="s">
        <v>307</v>
      </c>
      <c r="K2264" s="406"/>
      <c r="L2264" s="406"/>
      <c r="M2264" s="406"/>
      <c r="N2264" s="406"/>
      <c r="O2264" s="406">
        <v>0</v>
      </c>
      <c r="P2264" s="406">
        <v>0</v>
      </c>
      <c r="Q2264" s="463">
        <v>3</v>
      </c>
      <c r="R2264" s="464" t="s">
        <v>147</v>
      </c>
      <c r="S2264" s="464" t="s">
        <v>135</v>
      </c>
      <c r="T2264" s="464">
        <v>0</v>
      </c>
      <c r="U2264" s="464">
        <v>0</v>
      </c>
      <c r="V2264" s="464" t="s">
        <v>148</v>
      </c>
    </row>
    <row r="2265" spans="1:22" x14ac:dyDescent="0.2">
      <c r="A2265" s="406" t="s">
        <v>258</v>
      </c>
      <c r="B2265" s="406" t="s">
        <v>259</v>
      </c>
      <c r="C2265" s="406" t="s">
        <v>123</v>
      </c>
      <c r="D2265" s="406" t="s">
        <v>302</v>
      </c>
      <c r="E2265" s="406" t="s">
        <v>407</v>
      </c>
      <c r="F2265" s="406">
        <v>3</v>
      </c>
      <c r="G2265" s="406" t="s">
        <v>230</v>
      </c>
      <c r="H2265" s="406" t="s">
        <v>147</v>
      </c>
      <c r="I2265" s="406" t="s">
        <v>246</v>
      </c>
      <c r="J2265" s="406" t="s">
        <v>314</v>
      </c>
      <c r="K2265" s="406"/>
      <c r="L2265" s="406"/>
      <c r="M2265" s="406"/>
      <c r="N2265" s="406"/>
      <c r="O2265" s="406">
        <v>0</v>
      </c>
      <c r="P2265" s="406">
        <v>0.2</v>
      </c>
      <c r="Q2265" s="463">
        <v>3</v>
      </c>
      <c r="R2265" s="464" t="s">
        <v>147</v>
      </c>
      <c r="S2265" s="464" t="s">
        <v>136</v>
      </c>
      <c r="T2265" s="464">
        <v>0</v>
      </c>
      <c r="U2265" s="464">
        <v>0.2</v>
      </c>
      <c r="V2265" s="464" t="s">
        <v>148</v>
      </c>
    </row>
    <row r="2266" spans="1:22" x14ac:dyDescent="0.2">
      <c r="A2266" s="406" t="s">
        <v>258</v>
      </c>
      <c r="B2266" s="406" t="s">
        <v>259</v>
      </c>
      <c r="C2266" s="406" t="s">
        <v>123</v>
      </c>
      <c r="D2266" s="406" t="s">
        <v>302</v>
      </c>
      <c r="E2266" s="406" t="s">
        <v>407</v>
      </c>
      <c r="F2266" s="406">
        <v>3</v>
      </c>
      <c r="G2266" s="406" t="s">
        <v>230</v>
      </c>
      <c r="H2266" s="406" t="s">
        <v>147</v>
      </c>
      <c r="I2266" s="406" t="s">
        <v>246</v>
      </c>
      <c r="J2266" s="406" t="s">
        <v>307</v>
      </c>
      <c r="K2266" s="406"/>
      <c r="L2266" s="406"/>
      <c r="M2266" s="406"/>
      <c r="N2266" s="406"/>
      <c r="O2266" s="406">
        <v>0</v>
      </c>
      <c r="P2266" s="406">
        <v>0</v>
      </c>
      <c r="Q2266" s="463">
        <v>3</v>
      </c>
      <c r="R2266" s="464" t="s">
        <v>147</v>
      </c>
      <c r="S2266" s="464" t="s">
        <v>137</v>
      </c>
      <c r="T2266" s="464">
        <v>0</v>
      </c>
      <c r="U2266" s="464">
        <v>0</v>
      </c>
      <c r="V2266" s="464" t="s">
        <v>148</v>
      </c>
    </row>
    <row r="2267" spans="1:22" x14ac:dyDescent="0.2">
      <c r="A2267" s="406" t="s">
        <v>258</v>
      </c>
      <c r="B2267" s="406" t="s">
        <v>259</v>
      </c>
      <c r="C2267" s="406" t="s">
        <v>123</v>
      </c>
      <c r="D2267" s="406" t="s">
        <v>303</v>
      </c>
      <c r="E2267" s="406" t="s">
        <v>407</v>
      </c>
      <c r="F2267" s="406">
        <v>3</v>
      </c>
      <c r="G2267" s="406" t="s">
        <v>230</v>
      </c>
      <c r="H2267" s="406" t="s">
        <v>147</v>
      </c>
      <c r="I2267" s="406" t="s">
        <v>246</v>
      </c>
      <c r="J2267" s="406" t="s">
        <v>314</v>
      </c>
      <c r="K2267" s="406"/>
      <c r="L2267" s="406"/>
      <c r="M2267" s="406"/>
      <c r="N2267" s="406"/>
      <c r="O2267" s="406">
        <v>0</v>
      </c>
      <c r="P2267" s="406">
        <v>0.2</v>
      </c>
      <c r="Q2267" s="463">
        <v>3</v>
      </c>
      <c r="R2267" s="464" t="s">
        <v>147</v>
      </c>
      <c r="S2267" s="464" t="s">
        <v>138</v>
      </c>
      <c r="T2267" s="464">
        <v>0</v>
      </c>
      <c r="U2267" s="464">
        <v>0.2</v>
      </c>
      <c r="V2267" s="464" t="s">
        <v>148</v>
      </c>
    </row>
    <row r="2268" spans="1:22" x14ac:dyDescent="0.2">
      <c r="A2268" s="406" t="s">
        <v>258</v>
      </c>
      <c r="B2268" s="406" t="s">
        <v>259</v>
      </c>
      <c r="C2268" s="406" t="s">
        <v>123</v>
      </c>
      <c r="D2268" s="406" t="s">
        <v>303</v>
      </c>
      <c r="E2268" s="406" t="s">
        <v>407</v>
      </c>
      <c r="F2268" s="406">
        <v>3</v>
      </c>
      <c r="G2268" s="406" t="s">
        <v>230</v>
      </c>
      <c r="H2268" s="406" t="s">
        <v>147</v>
      </c>
      <c r="I2268" s="406" t="s">
        <v>246</v>
      </c>
      <c r="J2268" s="406" t="s">
        <v>307</v>
      </c>
      <c r="K2268" s="406"/>
      <c r="L2268" s="406"/>
      <c r="M2268" s="406"/>
      <c r="N2268" s="406"/>
      <c r="O2268" s="406">
        <v>0</v>
      </c>
      <c r="P2268" s="406">
        <v>0</v>
      </c>
      <c r="Q2268" s="463">
        <v>3</v>
      </c>
      <c r="R2268" s="464" t="s">
        <v>147</v>
      </c>
      <c r="S2268" s="464" t="s">
        <v>139</v>
      </c>
      <c r="T2268" s="464">
        <v>0</v>
      </c>
      <c r="U2268" s="464">
        <v>0</v>
      </c>
      <c r="V2268" s="464" t="s">
        <v>148</v>
      </c>
    </row>
    <row r="2269" spans="1:22" x14ac:dyDescent="0.2">
      <c r="A2269" s="406" t="s">
        <v>258</v>
      </c>
      <c r="B2269" s="406" t="s">
        <v>259</v>
      </c>
      <c r="C2269" s="406" t="s">
        <v>123</v>
      </c>
      <c r="D2269" s="406" t="s">
        <v>304</v>
      </c>
      <c r="E2269" s="406" t="s">
        <v>407</v>
      </c>
      <c r="F2269" s="406">
        <v>3</v>
      </c>
      <c r="G2269" s="406" t="s">
        <v>230</v>
      </c>
      <c r="H2269" s="406" t="s">
        <v>147</v>
      </c>
      <c r="I2269" s="406" t="s">
        <v>246</v>
      </c>
      <c r="J2269" s="406" t="s">
        <v>314</v>
      </c>
      <c r="K2269" s="406"/>
      <c r="L2269" s="406"/>
      <c r="M2269" s="406"/>
      <c r="N2269" s="406"/>
      <c r="O2269" s="406">
        <v>0</v>
      </c>
      <c r="P2269" s="406">
        <v>0.2</v>
      </c>
      <c r="Q2269" s="463">
        <v>3</v>
      </c>
      <c r="R2269" s="464" t="s">
        <v>147</v>
      </c>
      <c r="S2269" s="464" t="s">
        <v>140</v>
      </c>
      <c r="T2269" s="464">
        <v>0</v>
      </c>
      <c r="U2269" s="464">
        <v>0.2</v>
      </c>
      <c r="V2269" s="464" t="s">
        <v>148</v>
      </c>
    </row>
    <row r="2270" spans="1:22" x14ac:dyDescent="0.2">
      <c r="A2270" s="406" t="s">
        <v>258</v>
      </c>
      <c r="B2270" s="406" t="s">
        <v>259</v>
      </c>
      <c r="C2270" s="406" t="s">
        <v>123</v>
      </c>
      <c r="D2270" s="406" t="s">
        <v>304</v>
      </c>
      <c r="E2270" s="406" t="s">
        <v>407</v>
      </c>
      <c r="F2270" s="406">
        <v>3</v>
      </c>
      <c r="G2270" s="406" t="s">
        <v>230</v>
      </c>
      <c r="H2270" s="406" t="s">
        <v>147</v>
      </c>
      <c r="I2270" s="406" t="s">
        <v>246</v>
      </c>
      <c r="J2270" s="406" t="s">
        <v>307</v>
      </c>
      <c r="K2270" s="406"/>
      <c r="L2270" s="406"/>
      <c r="M2270" s="406"/>
      <c r="N2270" s="406"/>
      <c r="O2270" s="406">
        <v>0</v>
      </c>
      <c r="P2270" s="406">
        <v>0</v>
      </c>
      <c r="Q2270" s="463">
        <v>3</v>
      </c>
      <c r="R2270" s="464" t="s">
        <v>147</v>
      </c>
      <c r="S2270" s="464" t="s">
        <v>141</v>
      </c>
      <c r="T2270" s="464">
        <v>0</v>
      </c>
      <c r="U2270" s="464">
        <v>0</v>
      </c>
      <c r="V2270" s="464" t="s">
        <v>148</v>
      </c>
    </row>
    <row r="2271" spans="1:22" x14ac:dyDescent="0.2">
      <c r="A2271" s="406" t="s">
        <v>258</v>
      </c>
      <c r="B2271" s="406" t="s">
        <v>259</v>
      </c>
      <c r="C2271" s="406" t="s">
        <v>123</v>
      </c>
      <c r="D2271" s="406" t="s">
        <v>73</v>
      </c>
      <c r="E2271" s="406" t="s">
        <v>407</v>
      </c>
      <c r="F2271" s="406">
        <v>4</v>
      </c>
      <c r="G2271" s="406" t="s">
        <v>230</v>
      </c>
      <c r="H2271" s="406" t="s">
        <v>149</v>
      </c>
      <c r="I2271" s="406" t="s">
        <v>246</v>
      </c>
      <c r="J2271" s="406" t="s">
        <v>314</v>
      </c>
      <c r="K2271" s="406"/>
      <c r="L2271" s="406"/>
      <c r="M2271" s="406"/>
      <c r="N2271" s="406"/>
      <c r="O2271" s="406">
        <v>0</v>
      </c>
      <c r="P2271" s="406">
        <v>0.45</v>
      </c>
      <c r="Q2271" s="463">
        <v>4</v>
      </c>
      <c r="R2271" s="464" t="s">
        <v>149</v>
      </c>
      <c r="S2271" s="464" t="s">
        <v>132</v>
      </c>
      <c r="T2271" s="464">
        <v>0</v>
      </c>
      <c r="U2271" s="464">
        <v>0.45</v>
      </c>
      <c r="V2271" s="464" t="s">
        <v>150</v>
      </c>
    </row>
    <row r="2272" spans="1:22" x14ac:dyDescent="0.2">
      <c r="A2272" s="406" t="s">
        <v>258</v>
      </c>
      <c r="B2272" s="406" t="s">
        <v>259</v>
      </c>
      <c r="C2272" s="406" t="s">
        <v>123</v>
      </c>
      <c r="D2272" s="406" t="s">
        <v>73</v>
      </c>
      <c r="E2272" s="406" t="s">
        <v>407</v>
      </c>
      <c r="F2272" s="406">
        <v>4</v>
      </c>
      <c r="G2272" s="406" t="s">
        <v>230</v>
      </c>
      <c r="H2272" s="406" t="s">
        <v>149</v>
      </c>
      <c r="I2272" s="406" t="s">
        <v>246</v>
      </c>
      <c r="J2272" s="406" t="s">
        <v>307</v>
      </c>
      <c r="K2272" s="406"/>
      <c r="L2272" s="406"/>
      <c r="M2272" s="406"/>
      <c r="N2272" s="406"/>
      <c r="O2272" s="406">
        <v>0</v>
      </c>
      <c r="P2272" s="406">
        <v>0</v>
      </c>
      <c r="Q2272" s="463">
        <v>4</v>
      </c>
      <c r="R2272" s="464" t="s">
        <v>149</v>
      </c>
      <c r="S2272" s="464" t="s">
        <v>133</v>
      </c>
      <c r="T2272" s="464">
        <v>0</v>
      </c>
      <c r="U2272" s="464">
        <v>0</v>
      </c>
      <c r="V2272" s="464" t="s">
        <v>150</v>
      </c>
    </row>
    <row r="2273" spans="1:22" x14ac:dyDescent="0.2">
      <c r="A2273" s="406" t="s">
        <v>258</v>
      </c>
      <c r="B2273" s="406" t="s">
        <v>259</v>
      </c>
      <c r="C2273" s="406" t="s">
        <v>123</v>
      </c>
      <c r="D2273" s="406" t="s">
        <v>301</v>
      </c>
      <c r="E2273" s="406" t="s">
        <v>407</v>
      </c>
      <c r="F2273" s="406">
        <v>4</v>
      </c>
      <c r="G2273" s="406" t="s">
        <v>230</v>
      </c>
      <c r="H2273" s="406" t="s">
        <v>149</v>
      </c>
      <c r="I2273" s="406" t="s">
        <v>246</v>
      </c>
      <c r="J2273" s="406" t="s">
        <v>314</v>
      </c>
      <c r="K2273" s="406"/>
      <c r="L2273" s="406"/>
      <c r="M2273" s="406"/>
      <c r="N2273" s="406"/>
      <c r="O2273" s="406">
        <v>0</v>
      </c>
      <c r="P2273" s="406">
        <v>0.25</v>
      </c>
      <c r="Q2273" s="463">
        <v>4</v>
      </c>
      <c r="R2273" s="464" t="s">
        <v>149</v>
      </c>
      <c r="S2273" s="464" t="s">
        <v>134</v>
      </c>
      <c r="T2273" s="464">
        <v>0</v>
      </c>
      <c r="U2273" s="464">
        <v>0.25</v>
      </c>
      <c r="V2273" s="464" t="s">
        <v>150</v>
      </c>
    </row>
    <row r="2274" spans="1:22" x14ac:dyDescent="0.2">
      <c r="A2274" s="406" t="s">
        <v>258</v>
      </c>
      <c r="B2274" s="406" t="s">
        <v>259</v>
      </c>
      <c r="C2274" s="406" t="s">
        <v>123</v>
      </c>
      <c r="D2274" s="406" t="s">
        <v>301</v>
      </c>
      <c r="E2274" s="406" t="s">
        <v>407</v>
      </c>
      <c r="F2274" s="406">
        <v>4</v>
      </c>
      <c r="G2274" s="406" t="s">
        <v>230</v>
      </c>
      <c r="H2274" s="406" t="s">
        <v>149</v>
      </c>
      <c r="I2274" s="406" t="s">
        <v>246</v>
      </c>
      <c r="J2274" s="406" t="s">
        <v>307</v>
      </c>
      <c r="K2274" s="406"/>
      <c r="L2274" s="406"/>
      <c r="M2274" s="406"/>
      <c r="N2274" s="406"/>
      <c r="O2274" s="406">
        <v>0</v>
      </c>
      <c r="P2274" s="406">
        <v>0</v>
      </c>
      <c r="Q2274" s="463">
        <v>4</v>
      </c>
      <c r="R2274" s="464" t="s">
        <v>149</v>
      </c>
      <c r="S2274" s="464" t="s">
        <v>135</v>
      </c>
      <c r="T2274" s="464">
        <v>0</v>
      </c>
      <c r="U2274" s="464">
        <v>0</v>
      </c>
      <c r="V2274" s="464" t="s">
        <v>150</v>
      </c>
    </row>
    <row r="2275" spans="1:22" x14ac:dyDescent="0.2">
      <c r="A2275" s="406" t="s">
        <v>258</v>
      </c>
      <c r="B2275" s="406" t="s">
        <v>259</v>
      </c>
      <c r="C2275" s="406" t="s">
        <v>123</v>
      </c>
      <c r="D2275" s="406" t="s">
        <v>302</v>
      </c>
      <c r="E2275" s="406" t="s">
        <v>407</v>
      </c>
      <c r="F2275" s="406">
        <v>4</v>
      </c>
      <c r="G2275" s="406" t="s">
        <v>230</v>
      </c>
      <c r="H2275" s="406" t="s">
        <v>149</v>
      </c>
      <c r="I2275" s="406" t="s">
        <v>246</v>
      </c>
      <c r="J2275" s="406" t="s">
        <v>314</v>
      </c>
      <c r="K2275" s="406"/>
      <c r="L2275" s="406"/>
      <c r="M2275" s="406"/>
      <c r="N2275" s="406"/>
      <c r="O2275" s="406">
        <v>0</v>
      </c>
      <c r="P2275" s="406">
        <v>0.25</v>
      </c>
      <c r="Q2275" s="463">
        <v>4</v>
      </c>
      <c r="R2275" s="464" t="s">
        <v>149</v>
      </c>
      <c r="S2275" s="464" t="s">
        <v>136</v>
      </c>
      <c r="T2275" s="464">
        <v>0</v>
      </c>
      <c r="U2275" s="464">
        <v>0.25</v>
      </c>
      <c r="V2275" s="464" t="s">
        <v>150</v>
      </c>
    </row>
    <row r="2276" spans="1:22" x14ac:dyDescent="0.2">
      <c r="A2276" s="406" t="s">
        <v>258</v>
      </c>
      <c r="B2276" s="406" t="s">
        <v>259</v>
      </c>
      <c r="C2276" s="406" t="s">
        <v>123</v>
      </c>
      <c r="D2276" s="406" t="s">
        <v>302</v>
      </c>
      <c r="E2276" s="406" t="s">
        <v>407</v>
      </c>
      <c r="F2276" s="406">
        <v>4</v>
      </c>
      <c r="G2276" s="406" t="s">
        <v>230</v>
      </c>
      <c r="H2276" s="406" t="s">
        <v>149</v>
      </c>
      <c r="I2276" s="406" t="s">
        <v>246</v>
      </c>
      <c r="J2276" s="406" t="s">
        <v>307</v>
      </c>
      <c r="K2276" s="406"/>
      <c r="L2276" s="406"/>
      <c r="M2276" s="406"/>
      <c r="N2276" s="406"/>
      <c r="O2276" s="406">
        <v>0</v>
      </c>
      <c r="P2276" s="406">
        <v>0</v>
      </c>
      <c r="Q2276" s="463">
        <v>4</v>
      </c>
      <c r="R2276" s="464" t="s">
        <v>149</v>
      </c>
      <c r="S2276" s="464" t="s">
        <v>137</v>
      </c>
      <c r="T2276" s="464">
        <v>0</v>
      </c>
      <c r="U2276" s="464">
        <v>0</v>
      </c>
      <c r="V2276" s="464" t="s">
        <v>150</v>
      </c>
    </row>
    <row r="2277" spans="1:22" x14ac:dyDescent="0.2">
      <c r="A2277" s="406" t="s">
        <v>258</v>
      </c>
      <c r="B2277" s="406" t="s">
        <v>259</v>
      </c>
      <c r="C2277" s="406" t="s">
        <v>123</v>
      </c>
      <c r="D2277" s="406" t="s">
        <v>303</v>
      </c>
      <c r="E2277" s="406" t="s">
        <v>407</v>
      </c>
      <c r="F2277" s="406">
        <v>4</v>
      </c>
      <c r="G2277" s="406" t="s">
        <v>230</v>
      </c>
      <c r="H2277" s="406" t="s">
        <v>149</v>
      </c>
      <c r="I2277" s="406" t="s">
        <v>246</v>
      </c>
      <c r="J2277" s="406" t="s">
        <v>314</v>
      </c>
      <c r="K2277" s="406"/>
      <c r="L2277" s="406"/>
      <c r="M2277" s="406"/>
      <c r="N2277" s="406"/>
      <c r="O2277" s="406">
        <v>0</v>
      </c>
      <c r="P2277" s="406">
        <v>0.25</v>
      </c>
      <c r="Q2277" s="463">
        <v>4</v>
      </c>
      <c r="R2277" s="464" t="s">
        <v>149</v>
      </c>
      <c r="S2277" s="464" t="s">
        <v>138</v>
      </c>
      <c r="T2277" s="464">
        <v>0</v>
      </c>
      <c r="U2277" s="464">
        <v>0.25</v>
      </c>
      <c r="V2277" s="464" t="s">
        <v>150</v>
      </c>
    </row>
    <row r="2278" spans="1:22" x14ac:dyDescent="0.2">
      <c r="A2278" s="406" t="s">
        <v>258</v>
      </c>
      <c r="B2278" s="406" t="s">
        <v>259</v>
      </c>
      <c r="C2278" s="406" t="s">
        <v>123</v>
      </c>
      <c r="D2278" s="406" t="s">
        <v>303</v>
      </c>
      <c r="E2278" s="406" t="s">
        <v>407</v>
      </c>
      <c r="F2278" s="406">
        <v>4</v>
      </c>
      <c r="G2278" s="406" t="s">
        <v>230</v>
      </c>
      <c r="H2278" s="406" t="s">
        <v>149</v>
      </c>
      <c r="I2278" s="406" t="s">
        <v>246</v>
      </c>
      <c r="J2278" s="406" t="s">
        <v>307</v>
      </c>
      <c r="K2278" s="406"/>
      <c r="L2278" s="406"/>
      <c r="M2278" s="406"/>
      <c r="N2278" s="406"/>
      <c r="O2278" s="406">
        <v>0</v>
      </c>
      <c r="P2278" s="406">
        <v>0</v>
      </c>
      <c r="Q2278" s="463">
        <v>4</v>
      </c>
      <c r="R2278" s="464" t="s">
        <v>149</v>
      </c>
      <c r="S2278" s="464" t="s">
        <v>139</v>
      </c>
      <c r="T2278" s="464">
        <v>0</v>
      </c>
      <c r="U2278" s="464">
        <v>0</v>
      </c>
      <c r="V2278" s="464" t="s">
        <v>150</v>
      </c>
    </row>
    <row r="2279" spans="1:22" x14ac:dyDescent="0.2">
      <c r="A2279" s="406" t="s">
        <v>258</v>
      </c>
      <c r="B2279" s="406" t="s">
        <v>259</v>
      </c>
      <c r="C2279" s="406" t="s">
        <v>123</v>
      </c>
      <c r="D2279" s="406" t="s">
        <v>304</v>
      </c>
      <c r="E2279" s="406" t="s">
        <v>407</v>
      </c>
      <c r="F2279" s="406">
        <v>4</v>
      </c>
      <c r="G2279" s="406" t="s">
        <v>230</v>
      </c>
      <c r="H2279" s="406" t="s">
        <v>149</v>
      </c>
      <c r="I2279" s="406" t="s">
        <v>246</v>
      </c>
      <c r="J2279" s="406" t="s">
        <v>314</v>
      </c>
      <c r="K2279" s="406"/>
      <c r="L2279" s="406"/>
      <c r="M2279" s="406"/>
      <c r="N2279" s="406"/>
      <c r="O2279" s="406">
        <v>0</v>
      </c>
      <c r="P2279" s="406">
        <v>0.25</v>
      </c>
      <c r="Q2279" s="463">
        <v>4</v>
      </c>
      <c r="R2279" s="464" t="s">
        <v>149</v>
      </c>
      <c r="S2279" s="464" t="s">
        <v>140</v>
      </c>
      <c r="T2279" s="464">
        <v>0</v>
      </c>
      <c r="U2279" s="464">
        <v>0.25</v>
      </c>
      <c r="V2279" s="464" t="s">
        <v>150</v>
      </c>
    </row>
    <row r="2280" spans="1:22" x14ac:dyDescent="0.2">
      <c r="A2280" s="406" t="s">
        <v>258</v>
      </c>
      <c r="B2280" s="406" t="s">
        <v>259</v>
      </c>
      <c r="C2280" s="406" t="s">
        <v>123</v>
      </c>
      <c r="D2280" s="406" t="s">
        <v>304</v>
      </c>
      <c r="E2280" s="406" t="s">
        <v>407</v>
      </c>
      <c r="F2280" s="406">
        <v>4</v>
      </c>
      <c r="G2280" s="406" t="s">
        <v>230</v>
      </c>
      <c r="H2280" s="406" t="s">
        <v>149</v>
      </c>
      <c r="I2280" s="406" t="s">
        <v>246</v>
      </c>
      <c r="J2280" s="406" t="s">
        <v>307</v>
      </c>
      <c r="K2280" s="406"/>
      <c r="L2280" s="406"/>
      <c r="M2280" s="406"/>
      <c r="N2280" s="406"/>
      <c r="O2280" s="406">
        <v>0</v>
      </c>
      <c r="P2280" s="406">
        <v>0</v>
      </c>
      <c r="Q2280" s="463">
        <v>4</v>
      </c>
      <c r="R2280" s="464" t="s">
        <v>149</v>
      </c>
      <c r="S2280" s="464" t="s">
        <v>141</v>
      </c>
      <c r="T2280" s="464">
        <v>0</v>
      </c>
      <c r="U2280" s="464">
        <v>0</v>
      </c>
      <c r="V2280" s="464" t="s">
        <v>150</v>
      </c>
    </row>
    <row r="2281" spans="1:22" x14ac:dyDescent="0.2">
      <c r="A2281" s="406" t="s">
        <v>258</v>
      </c>
      <c r="B2281" s="406" t="s">
        <v>259</v>
      </c>
      <c r="C2281" s="406" t="s">
        <v>123</v>
      </c>
      <c r="D2281" s="406" t="s">
        <v>73</v>
      </c>
      <c r="E2281" s="406" t="s">
        <v>407</v>
      </c>
      <c r="F2281" s="406">
        <v>5</v>
      </c>
      <c r="G2281" s="406" t="s">
        <v>230</v>
      </c>
      <c r="H2281" s="406" t="s">
        <v>151</v>
      </c>
      <c r="I2281" s="406" t="s">
        <v>246</v>
      </c>
      <c r="J2281" s="406" t="s">
        <v>314</v>
      </c>
      <c r="K2281" s="406"/>
      <c r="L2281" s="406"/>
      <c r="M2281" s="406"/>
      <c r="N2281" s="406"/>
      <c r="O2281" s="406">
        <v>0</v>
      </c>
      <c r="P2281" s="406">
        <v>0.2</v>
      </c>
      <c r="Q2281" s="463">
        <v>5</v>
      </c>
      <c r="R2281" s="464" t="s">
        <v>151</v>
      </c>
      <c r="S2281" s="464" t="s">
        <v>132</v>
      </c>
      <c r="T2281" s="464">
        <v>0</v>
      </c>
      <c r="U2281" s="464">
        <v>0.2</v>
      </c>
      <c r="V2281" s="464" t="s">
        <v>152</v>
      </c>
    </row>
    <row r="2282" spans="1:22" x14ac:dyDescent="0.2">
      <c r="A2282" s="406" t="s">
        <v>258</v>
      </c>
      <c r="B2282" s="406" t="s">
        <v>259</v>
      </c>
      <c r="C2282" s="406" t="s">
        <v>123</v>
      </c>
      <c r="D2282" s="406" t="s">
        <v>73</v>
      </c>
      <c r="E2282" s="406" t="s">
        <v>407</v>
      </c>
      <c r="F2282" s="406">
        <v>5</v>
      </c>
      <c r="G2282" s="406" t="s">
        <v>230</v>
      </c>
      <c r="H2282" s="406" t="s">
        <v>151</v>
      </c>
      <c r="I2282" s="406" t="s">
        <v>246</v>
      </c>
      <c r="J2282" s="406" t="s">
        <v>307</v>
      </c>
      <c r="K2282" s="406"/>
      <c r="L2282" s="406"/>
      <c r="M2282" s="406"/>
      <c r="N2282" s="406"/>
      <c r="O2282" s="406">
        <v>0</v>
      </c>
      <c r="P2282" s="406">
        <v>0</v>
      </c>
      <c r="Q2282" s="463">
        <v>5</v>
      </c>
      <c r="R2282" s="464" t="s">
        <v>151</v>
      </c>
      <c r="S2282" s="464" t="s">
        <v>133</v>
      </c>
      <c r="T2282" s="464">
        <v>0</v>
      </c>
      <c r="U2282" s="464">
        <v>0</v>
      </c>
      <c r="V2282" s="464" t="s">
        <v>152</v>
      </c>
    </row>
    <row r="2283" spans="1:22" x14ac:dyDescent="0.2">
      <c r="A2283" s="406" t="s">
        <v>258</v>
      </c>
      <c r="B2283" s="406" t="s">
        <v>259</v>
      </c>
      <c r="C2283" s="406" t="s">
        <v>123</v>
      </c>
      <c r="D2283" s="406" t="s">
        <v>301</v>
      </c>
      <c r="E2283" s="406" t="s">
        <v>407</v>
      </c>
      <c r="F2283" s="406">
        <v>5</v>
      </c>
      <c r="G2283" s="406" t="s">
        <v>230</v>
      </c>
      <c r="H2283" s="406" t="s">
        <v>151</v>
      </c>
      <c r="I2283" s="406" t="s">
        <v>246</v>
      </c>
      <c r="J2283" s="406" t="s">
        <v>314</v>
      </c>
      <c r="K2283" s="406"/>
      <c r="L2283" s="406"/>
      <c r="M2283" s="406"/>
      <c r="N2283" s="406"/>
      <c r="O2283" s="406">
        <v>0</v>
      </c>
      <c r="P2283" s="406">
        <v>0</v>
      </c>
      <c r="Q2283" s="463">
        <v>5</v>
      </c>
      <c r="R2283" s="464" t="s">
        <v>151</v>
      </c>
      <c r="S2283" s="464" t="s">
        <v>134</v>
      </c>
      <c r="T2283" s="464">
        <v>0</v>
      </c>
      <c r="U2283" s="464">
        <v>0</v>
      </c>
      <c r="V2283" s="464" t="s">
        <v>152</v>
      </c>
    </row>
    <row r="2284" spans="1:22" x14ac:dyDescent="0.2">
      <c r="A2284" s="406" t="s">
        <v>258</v>
      </c>
      <c r="B2284" s="406" t="s">
        <v>259</v>
      </c>
      <c r="C2284" s="406" t="s">
        <v>123</v>
      </c>
      <c r="D2284" s="406" t="s">
        <v>301</v>
      </c>
      <c r="E2284" s="406" t="s">
        <v>407</v>
      </c>
      <c r="F2284" s="406">
        <v>5</v>
      </c>
      <c r="G2284" s="406" t="s">
        <v>230</v>
      </c>
      <c r="H2284" s="406" t="s">
        <v>151</v>
      </c>
      <c r="I2284" s="406" t="s">
        <v>246</v>
      </c>
      <c r="J2284" s="406" t="s">
        <v>307</v>
      </c>
      <c r="K2284" s="406"/>
      <c r="L2284" s="406"/>
      <c r="M2284" s="406"/>
      <c r="N2284" s="406"/>
      <c r="O2284" s="406">
        <v>0</v>
      </c>
      <c r="P2284" s="406">
        <v>0</v>
      </c>
      <c r="Q2284" s="463">
        <v>5</v>
      </c>
      <c r="R2284" s="464" t="s">
        <v>151</v>
      </c>
      <c r="S2284" s="464" t="s">
        <v>135</v>
      </c>
      <c r="T2284" s="464">
        <v>0</v>
      </c>
      <c r="U2284" s="464">
        <v>0</v>
      </c>
      <c r="V2284" s="464" t="s">
        <v>152</v>
      </c>
    </row>
    <row r="2285" spans="1:22" x14ac:dyDescent="0.2">
      <c r="A2285" s="406" t="s">
        <v>258</v>
      </c>
      <c r="B2285" s="406" t="s">
        <v>259</v>
      </c>
      <c r="C2285" s="406" t="s">
        <v>123</v>
      </c>
      <c r="D2285" s="406" t="s">
        <v>302</v>
      </c>
      <c r="E2285" s="406" t="s">
        <v>407</v>
      </c>
      <c r="F2285" s="406">
        <v>5</v>
      </c>
      <c r="G2285" s="406" t="s">
        <v>230</v>
      </c>
      <c r="H2285" s="406" t="s">
        <v>151</v>
      </c>
      <c r="I2285" s="406" t="s">
        <v>246</v>
      </c>
      <c r="J2285" s="406" t="s">
        <v>314</v>
      </c>
      <c r="K2285" s="406"/>
      <c r="L2285" s="406"/>
      <c r="M2285" s="406"/>
      <c r="N2285" s="406"/>
      <c r="O2285" s="406">
        <v>0</v>
      </c>
      <c r="P2285" s="406">
        <v>0</v>
      </c>
      <c r="Q2285" s="463">
        <v>5</v>
      </c>
      <c r="R2285" s="464" t="s">
        <v>151</v>
      </c>
      <c r="S2285" s="464" t="s">
        <v>136</v>
      </c>
      <c r="T2285" s="464">
        <v>0</v>
      </c>
      <c r="U2285" s="464">
        <v>0</v>
      </c>
      <c r="V2285" s="464" t="s">
        <v>152</v>
      </c>
    </row>
    <row r="2286" spans="1:22" x14ac:dyDescent="0.2">
      <c r="A2286" s="406" t="s">
        <v>258</v>
      </c>
      <c r="B2286" s="406" t="s">
        <v>259</v>
      </c>
      <c r="C2286" s="406" t="s">
        <v>123</v>
      </c>
      <c r="D2286" s="406" t="s">
        <v>302</v>
      </c>
      <c r="E2286" s="406" t="s">
        <v>407</v>
      </c>
      <c r="F2286" s="406">
        <v>5</v>
      </c>
      <c r="G2286" s="406" t="s">
        <v>230</v>
      </c>
      <c r="H2286" s="406" t="s">
        <v>151</v>
      </c>
      <c r="I2286" s="406" t="s">
        <v>246</v>
      </c>
      <c r="J2286" s="406" t="s">
        <v>307</v>
      </c>
      <c r="K2286" s="406"/>
      <c r="L2286" s="406"/>
      <c r="M2286" s="406"/>
      <c r="N2286" s="406"/>
      <c r="O2286" s="406">
        <v>0</v>
      </c>
      <c r="P2286" s="406">
        <v>0</v>
      </c>
      <c r="Q2286" s="463">
        <v>5</v>
      </c>
      <c r="R2286" s="464" t="s">
        <v>151</v>
      </c>
      <c r="S2286" s="464" t="s">
        <v>137</v>
      </c>
      <c r="T2286" s="464">
        <v>0</v>
      </c>
      <c r="U2286" s="464">
        <v>0</v>
      </c>
      <c r="V2286" s="464" t="s">
        <v>152</v>
      </c>
    </row>
    <row r="2287" spans="1:22" x14ac:dyDescent="0.2">
      <c r="A2287" s="406" t="s">
        <v>258</v>
      </c>
      <c r="B2287" s="406" t="s">
        <v>259</v>
      </c>
      <c r="C2287" s="406" t="s">
        <v>123</v>
      </c>
      <c r="D2287" s="406" t="s">
        <v>303</v>
      </c>
      <c r="E2287" s="406" t="s">
        <v>407</v>
      </c>
      <c r="F2287" s="406">
        <v>5</v>
      </c>
      <c r="G2287" s="406" t="s">
        <v>230</v>
      </c>
      <c r="H2287" s="406" t="s">
        <v>151</v>
      </c>
      <c r="I2287" s="406" t="s">
        <v>246</v>
      </c>
      <c r="J2287" s="406" t="s">
        <v>314</v>
      </c>
      <c r="K2287" s="406"/>
      <c r="L2287" s="406"/>
      <c r="M2287" s="406"/>
      <c r="N2287" s="406"/>
      <c r="O2287" s="406">
        <v>0</v>
      </c>
      <c r="P2287" s="406">
        <v>0</v>
      </c>
      <c r="Q2287" s="463">
        <v>5</v>
      </c>
      <c r="R2287" s="464" t="s">
        <v>151</v>
      </c>
      <c r="S2287" s="464" t="s">
        <v>138</v>
      </c>
      <c r="T2287" s="464">
        <v>0</v>
      </c>
      <c r="U2287" s="464">
        <v>0</v>
      </c>
      <c r="V2287" s="464" t="s">
        <v>152</v>
      </c>
    </row>
    <row r="2288" spans="1:22" x14ac:dyDescent="0.2">
      <c r="A2288" s="406" t="s">
        <v>258</v>
      </c>
      <c r="B2288" s="406" t="s">
        <v>259</v>
      </c>
      <c r="C2288" s="406" t="s">
        <v>123</v>
      </c>
      <c r="D2288" s="406" t="s">
        <v>303</v>
      </c>
      <c r="E2288" s="406" t="s">
        <v>407</v>
      </c>
      <c r="F2288" s="406">
        <v>5</v>
      </c>
      <c r="G2288" s="406" t="s">
        <v>230</v>
      </c>
      <c r="H2288" s="406" t="s">
        <v>151</v>
      </c>
      <c r="I2288" s="406" t="s">
        <v>246</v>
      </c>
      <c r="J2288" s="406" t="s">
        <v>307</v>
      </c>
      <c r="K2288" s="406"/>
      <c r="L2288" s="406"/>
      <c r="M2288" s="406"/>
      <c r="N2288" s="406"/>
      <c r="O2288" s="406">
        <v>0</v>
      </c>
      <c r="P2288" s="406">
        <v>0</v>
      </c>
      <c r="Q2288" s="463">
        <v>5</v>
      </c>
      <c r="R2288" s="464" t="s">
        <v>151</v>
      </c>
      <c r="S2288" s="464" t="s">
        <v>139</v>
      </c>
      <c r="T2288" s="464">
        <v>0</v>
      </c>
      <c r="U2288" s="464">
        <v>0</v>
      </c>
      <c r="V2288" s="464" t="s">
        <v>152</v>
      </c>
    </row>
    <row r="2289" spans="1:22" x14ac:dyDescent="0.2">
      <c r="A2289" s="406" t="s">
        <v>258</v>
      </c>
      <c r="B2289" s="406" t="s">
        <v>259</v>
      </c>
      <c r="C2289" s="406" t="s">
        <v>123</v>
      </c>
      <c r="D2289" s="406" t="s">
        <v>304</v>
      </c>
      <c r="E2289" s="406" t="s">
        <v>407</v>
      </c>
      <c r="F2289" s="406">
        <v>5</v>
      </c>
      <c r="G2289" s="406" t="s">
        <v>230</v>
      </c>
      <c r="H2289" s="406" t="s">
        <v>151</v>
      </c>
      <c r="I2289" s="406" t="s">
        <v>246</v>
      </c>
      <c r="J2289" s="406" t="s">
        <v>314</v>
      </c>
      <c r="K2289" s="406"/>
      <c r="L2289" s="406"/>
      <c r="M2289" s="406"/>
      <c r="N2289" s="406"/>
      <c r="O2289" s="406">
        <v>0</v>
      </c>
      <c r="P2289" s="406">
        <v>0</v>
      </c>
      <c r="Q2289" s="463">
        <v>5</v>
      </c>
      <c r="R2289" s="464" t="s">
        <v>151</v>
      </c>
      <c r="S2289" s="464" t="s">
        <v>140</v>
      </c>
      <c r="T2289" s="464">
        <v>0</v>
      </c>
      <c r="U2289" s="464">
        <v>0</v>
      </c>
      <c r="V2289" s="464" t="s">
        <v>152</v>
      </c>
    </row>
    <row r="2290" spans="1:22" x14ac:dyDescent="0.2">
      <c r="A2290" s="406" t="s">
        <v>258</v>
      </c>
      <c r="B2290" s="406" t="s">
        <v>259</v>
      </c>
      <c r="C2290" s="406" t="s">
        <v>123</v>
      </c>
      <c r="D2290" s="406" t="s">
        <v>304</v>
      </c>
      <c r="E2290" s="406" t="s">
        <v>407</v>
      </c>
      <c r="F2290" s="406">
        <v>5</v>
      </c>
      <c r="G2290" s="406" t="s">
        <v>230</v>
      </c>
      <c r="H2290" s="406" t="s">
        <v>151</v>
      </c>
      <c r="I2290" s="406" t="s">
        <v>246</v>
      </c>
      <c r="J2290" s="406" t="s">
        <v>307</v>
      </c>
      <c r="K2290" s="406"/>
      <c r="L2290" s="406"/>
      <c r="M2290" s="406"/>
      <c r="N2290" s="406"/>
      <c r="O2290" s="406">
        <v>0</v>
      </c>
      <c r="P2290" s="406">
        <v>0</v>
      </c>
      <c r="Q2290" s="463">
        <v>5</v>
      </c>
      <c r="R2290" s="464" t="s">
        <v>151</v>
      </c>
      <c r="S2290" s="464" t="s">
        <v>141</v>
      </c>
      <c r="T2290" s="464">
        <v>0</v>
      </c>
      <c r="U2290" s="464">
        <v>0</v>
      </c>
      <c r="V2290" s="464" t="s">
        <v>152</v>
      </c>
    </row>
    <row r="2291" spans="1:22" x14ac:dyDescent="0.2">
      <c r="A2291" s="406" t="s">
        <v>258</v>
      </c>
      <c r="B2291" s="406" t="s">
        <v>259</v>
      </c>
      <c r="C2291" s="406" t="s">
        <v>123</v>
      </c>
      <c r="D2291" s="406" t="s">
        <v>73</v>
      </c>
      <c r="E2291" s="406" t="s">
        <v>407</v>
      </c>
      <c r="F2291" s="406">
        <v>6</v>
      </c>
      <c r="G2291" s="406" t="s">
        <v>230</v>
      </c>
      <c r="H2291" s="406" t="s">
        <v>153</v>
      </c>
      <c r="I2291" s="406" t="s">
        <v>246</v>
      </c>
      <c r="J2291" s="406" t="s">
        <v>314</v>
      </c>
      <c r="K2291" s="406"/>
      <c r="L2291" s="406"/>
      <c r="M2291" s="406"/>
      <c r="N2291" s="406"/>
      <c r="O2291" s="406">
        <v>0</v>
      </c>
      <c r="P2291" s="406">
        <v>0.4</v>
      </c>
      <c r="Q2291" s="463">
        <v>6</v>
      </c>
      <c r="R2291" s="464" t="s">
        <v>153</v>
      </c>
      <c r="S2291" s="464" t="s">
        <v>132</v>
      </c>
      <c r="T2291" s="464">
        <v>0</v>
      </c>
      <c r="U2291" s="464">
        <v>0.4</v>
      </c>
      <c r="V2291" s="464" t="s">
        <v>154</v>
      </c>
    </row>
    <row r="2292" spans="1:22" x14ac:dyDescent="0.2">
      <c r="A2292" s="406" t="s">
        <v>258</v>
      </c>
      <c r="B2292" s="406" t="s">
        <v>259</v>
      </c>
      <c r="C2292" s="406" t="s">
        <v>123</v>
      </c>
      <c r="D2292" s="406" t="s">
        <v>73</v>
      </c>
      <c r="E2292" s="406" t="s">
        <v>407</v>
      </c>
      <c r="F2292" s="406">
        <v>6</v>
      </c>
      <c r="G2292" s="406" t="s">
        <v>230</v>
      </c>
      <c r="H2292" s="406" t="s">
        <v>153</v>
      </c>
      <c r="I2292" s="406" t="s">
        <v>246</v>
      </c>
      <c r="J2292" s="406" t="s">
        <v>307</v>
      </c>
      <c r="K2292" s="406"/>
      <c r="L2292" s="406"/>
      <c r="M2292" s="406"/>
      <c r="N2292" s="406"/>
      <c r="O2292" s="406">
        <v>0</v>
      </c>
      <c r="P2292" s="406">
        <v>0</v>
      </c>
      <c r="Q2292" s="463">
        <v>6</v>
      </c>
      <c r="R2292" s="464" t="s">
        <v>153</v>
      </c>
      <c r="S2292" s="464" t="s">
        <v>133</v>
      </c>
      <c r="T2292" s="464">
        <v>0</v>
      </c>
      <c r="U2292" s="464">
        <v>0</v>
      </c>
      <c r="V2292" s="464" t="s">
        <v>154</v>
      </c>
    </row>
    <row r="2293" spans="1:22" x14ac:dyDescent="0.2">
      <c r="A2293" s="406" t="s">
        <v>258</v>
      </c>
      <c r="B2293" s="406" t="s">
        <v>259</v>
      </c>
      <c r="C2293" s="406" t="s">
        <v>123</v>
      </c>
      <c r="D2293" s="406" t="s">
        <v>301</v>
      </c>
      <c r="E2293" s="406" t="s">
        <v>407</v>
      </c>
      <c r="F2293" s="406">
        <v>6</v>
      </c>
      <c r="G2293" s="406" t="s">
        <v>230</v>
      </c>
      <c r="H2293" s="406" t="s">
        <v>153</v>
      </c>
      <c r="I2293" s="406" t="s">
        <v>246</v>
      </c>
      <c r="J2293" s="406" t="s">
        <v>314</v>
      </c>
      <c r="K2293" s="406"/>
      <c r="L2293" s="406"/>
      <c r="M2293" s="406"/>
      <c r="N2293" s="406"/>
      <c r="O2293" s="406">
        <v>0</v>
      </c>
      <c r="P2293" s="406">
        <v>0</v>
      </c>
      <c r="Q2293" s="463">
        <v>6</v>
      </c>
      <c r="R2293" s="464" t="s">
        <v>153</v>
      </c>
      <c r="S2293" s="464" t="s">
        <v>134</v>
      </c>
      <c r="T2293" s="464">
        <v>0</v>
      </c>
      <c r="U2293" s="464">
        <v>0</v>
      </c>
      <c r="V2293" s="464" t="s">
        <v>154</v>
      </c>
    </row>
    <row r="2294" spans="1:22" x14ac:dyDescent="0.2">
      <c r="A2294" s="406" t="s">
        <v>258</v>
      </c>
      <c r="B2294" s="406" t="s">
        <v>259</v>
      </c>
      <c r="C2294" s="406" t="s">
        <v>123</v>
      </c>
      <c r="D2294" s="406" t="s">
        <v>301</v>
      </c>
      <c r="E2294" s="406" t="s">
        <v>407</v>
      </c>
      <c r="F2294" s="406">
        <v>6</v>
      </c>
      <c r="G2294" s="406" t="s">
        <v>230</v>
      </c>
      <c r="H2294" s="406" t="s">
        <v>153</v>
      </c>
      <c r="I2294" s="406" t="s">
        <v>246</v>
      </c>
      <c r="J2294" s="406" t="s">
        <v>307</v>
      </c>
      <c r="K2294" s="406"/>
      <c r="L2294" s="406"/>
      <c r="M2294" s="406"/>
      <c r="N2294" s="406"/>
      <c r="O2294" s="406">
        <v>0</v>
      </c>
      <c r="P2294" s="406">
        <v>0</v>
      </c>
      <c r="Q2294" s="463">
        <v>6</v>
      </c>
      <c r="R2294" s="464" t="s">
        <v>153</v>
      </c>
      <c r="S2294" s="464" t="s">
        <v>135</v>
      </c>
      <c r="T2294" s="464">
        <v>0</v>
      </c>
      <c r="U2294" s="464">
        <v>0</v>
      </c>
      <c r="V2294" s="464" t="s">
        <v>154</v>
      </c>
    </row>
    <row r="2295" spans="1:22" x14ac:dyDescent="0.2">
      <c r="A2295" s="406" t="s">
        <v>258</v>
      </c>
      <c r="B2295" s="406" t="s">
        <v>259</v>
      </c>
      <c r="C2295" s="406" t="s">
        <v>123</v>
      </c>
      <c r="D2295" s="406" t="s">
        <v>302</v>
      </c>
      <c r="E2295" s="406" t="s">
        <v>407</v>
      </c>
      <c r="F2295" s="406">
        <v>6</v>
      </c>
      <c r="G2295" s="406" t="s">
        <v>230</v>
      </c>
      <c r="H2295" s="406" t="s">
        <v>153</v>
      </c>
      <c r="I2295" s="406" t="s">
        <v>246</v>
      </c>
      <c r="J2295" s="406" t="s">
        <v>314</v>
      </c>
      <c r="K2295" s="406"/>
      <c r="L2295" s="406"/>
      <c r="M2295" s="406"/>
      <c r="N2295" s="406"/>
      <c r="O2295" s="406">
        <v>0</v>
      </c>
      <c r="P2295" s="406">
        <v>0</v>
      </c>
      <c r="Q2295" s="463">
        <v>6</v>
      </c>
      <c r="R2295" s="464" t="s">
        <v>153</v>
      </c>
      <c r="S2295" s="464" t="s">
        <v>136</v>
      </c>
      <c r="T2295" s="464">
        <v>0</v>
      </c>
      <c r="U2295" s="464">
        <v>0</v>
      </c>
      <c r="V2295" s="464" t="s">
        <v>154</v>
      </c>
    </row>
    <row r="2296" spans="1:22" x14ac:dyDescent="0.2">
      <c r="A2296" s="406" t="s">
        <v>258</v>
      </c>
      <c r="B2296" s="406" t="s">
        <v>259</v>
      </c>
      <c r="C2296" s="406" t="s">
        <v>123</v>
      </c>
      <c r="D2296" s="406" t="s">
        <v>302</v>
      </c>
      <c r="E2296" s="406" t="s">
        <v>407</v>
      </c>
      <c r="F2296" s="406">
        <v>6</v>
      </c>
      <c r="G2296" s="406" t="s">
        <v>230</v>
      </c>
      <c r="H2296" s="406" t="s">
        <v>153</v>
      </c>
      <c r="I2296" s="406" t="s">
        <v>246</v>
      </c>
      <c r="J2296" s="406" t="s">
        <v>307</v>
      </c>
      <c r="K2296" s="406"/>
      <c r="L2296" s="406"/>
      <c r="M2296" s="406"/>
      <c r="N2296" s="406"/>
      <c r="O2296" s="406">
        <v>0</v>
      </c>
      <c r="P2296" s="406">
        <v>0</v>
      </c>
      <c r="Q2296" s="463">
        <v>6</v>
      </c>
      <c r="R2296" s="464" t="s">
        <v>153</v>
      </c>
      <c r="S2296" s="464" t="s">
        <v>137</v>
      </c>
      <c r="T2296" s="464">
        <v>0</v>
      </c>
      <c r="U2296" s="464">
        <v>0</v>
      </c>
      <c r="V2296" s="464" t="s">
        <v>154</v>
      </c>
    </row>
    <row r="2297" spans="1:22" x14ac:dyDescent="0.2">
      <c r="A2297" s="406" t="s">
        <v>258</v>
      </c>
      <c r="B2297" s="406" t="s">
        <v>259</v>
      </c>
      <c r="C2297" s="406" t="s">
        <v>123</v>
      </c>
      <c r="D2297" s="406" t="s">
        <v>303</v>
      </c>
      <c r="E2297" s="406" t="s">
        <v>407</v>
      </c>
      <c r="F2297" s="406">
        <v>6</v>
      </c>
      <c r="G2297" s="406" t="s">
        <v>230</v>
      </c>
      <c r="H2297" s="406" t="s">
        <v>153</v>
      </c>
      <c r="I2297" s="406" t="s">
        <v>246</v>
      </c>
      <c r="J2297" s="406" t="s">
        <v>314</v>
      </c>
      <c r="K2297" s="406"/>
      <c r="L2297" s="406"/>
      <c r="M2297" s="406"/>
      <c r="N2297" s="406"/>
      <c r="O2297" s="406">
        <v>0</v>
      </c>
      <c r="P2297" s="406">
        <v>0</v>
      </c>
      <c r="Q2297" s="463">
        <v>6</v>
      </c>
      <c r="R2297" s="464" t="s">
        <v>153</v>
      </c>
      <c r="S2297" s="464" t="s">
        <v>138</v>
      </c>
      <c r="T2297" s="464">
        <v>0</v>
      </c>
      <c r="U2297" s="464">
        <v>0</v>
      </c>
      <c r="V2297" s="464" t="s">
        <v>154</v>
      </c>
    </row>
    <row r="2298" spans="1:22" x14ac:dyDescent="0.2">
      <c r="A2298" s="406" t="s">
        <v>258</v>
      </c>
      <c r="B2298" s="406" t="s">
        <v>259</v>
      </c>
      <c r="C2298" s="406" t="s">
        <v>123</v>
      </c>
      <c r="D2298" s="406" t="s">
        <v>303</v>
      </c>
      <c r="E2298" s="406" t="s">
        <v>407</v>
      </c>
      <c r="F2298" s="406">
        <v>6</v>
      </c>
      <c r="G2298" s="406" t="s">
        <v>230</v>
      </c>
      <c r="H2298" s="406" t="s">
        <v>153</v>
      </c>
      <c r="I2298" s="406" t="s">
        <v>246</v>
      </c>
      <c r="J2298" s="406" t="s">
        <v>307</v>
      </c>
      <c r="K2298" s="406"/>
      <c r="L2298" s="406"/>
      <c r="M2298" s="406"/>
      <c r="N2298" s="406"/>
      <c r="O2298" s="406">
        <v>0</v>
      </c>
      <c r="P2298" s="406">
        <v>0</v>
      </c>
      <c r="Q2298" s="463">
        <v>6</v>
      </c>
      <c r="R2298" s="464" t="s">
        <v>153</v>
      </c>
      <c r="S2298" s="464" t="s">
        <v>139</v>
      </c>
      <c r="T2298" s="464">
        <v>0</v>
      </c>
      <c r="U2298" s="464">
        <v>0</v>
      </c>
      <c r="V2298" s="464" t="s">
        <v>154</v>
      </c>
    </row>
    <row r="2299" spans="1:22" x14ac:dyDescent="0.2">
      <c r="A2299" s="406" t="s">
        <v>258</v>
      </c>
      <c r="B2299" s="406" t="s">
        <v>259</v>
      </c>
      <c r="C2299" s="406" t="s">
        <v>123</v>
      </c>
      <c r="D2299" s="406" t="s">
        <v>304</v>
      </c>
      <c r="E2299" s="406" t="s">
        <v>407</v>
      </c>
      <c r="F2299" s="406">
        <v>6</v>
      </c>
      <c r="G2299" s="406" t="s">
        <v>230</v>
      </c>
      <c r="H2299" s="406" t="s">
        <v>153</v>
      </c>
      <c r="I2299" s="406" t="s">
        <v>246</v>
      </c>
      <c r="J2299" s="406" t="s">
        <v>314</v>
      </c>
      <c r="K2299" s="406"/>
      <c r="L2299" s="406"/>
      <c r="M2299" s="406"/>
      <c r="N2299" s="406"/>
      <c r="O2299" s="406">
        <v>0</v>
      </c>
      <c r="P2299" s="406">
        <v>0</v>
      </c>
      <c r="Q2299" s="463">
        <v>6</v>
      </c>
      <c r="R2299" s="464" t="s">
        <v>153</v>
      </c>
      <c r="S2299" s="464" t="s">
        <v>140</v>
      </c>
      <c r="T2299" s="464">
        <v>0</v>
      </c>
      <c r="U2299" s="464">
        <v>0</v>
      </c>
      <c r="V2299" s="464" t="s">
        <v>154</v>
      </c>
    </row>
    <row r="2300" spans="1:22" x14ac:dyDescent="0.2">
      <c r="A2300" s="406" t="s">
        <v>258</v>
      </c>
      <c r="B2300" s="406" t="s">
        <v>259</v>
      </c>
      <c r="C2300" s="406" t="s">
        <v>123</v>
      </c>
      <c r="D2300" s="406" t="s">
        <v>304</v>
      </c>
      <c r="E2300" s="406" t="s">
        <v>407</v>
      </c>
      <c r="F2300" s="406">
        <v>6</v>
      </c>
      <c r="G2300" s="406" t="s">
        <v>230</v>
      </c>
      <c r="H2300" s="406" t="s">
        <v>153</v>
      </c>
      <c r="I2300" s="406" t="s">
        <v>246</v>
      </c>
      <c r="J2300" s="406" t="s">
        <v>307</v>
      </c>
      <c r="K2300" s="406"/>
      <c r="L2300" s="406"/>
      <c r="M2300" s="406"/>
      <c r="N2300" s="406"/>
      <c r="O2300" s="406">
        <v>0</v>
      </c>
      <c r="P2300" s="406">
        <v>0</v>
      </c>
      <c r="Q2300" s="463">
        <v>6</v>
      </c>
      <c r="R2300" s="464" t="s">
        <v>153</v>
      </c>
      <c r="S2300" s="464" t="s">
        <v>141</v>
      </c>
      <c r="T2300" s="464">
        <v>0</v>
      </c>
      <c r="U2300" s="464">
        <v>0</v>
      </c>
      <c r="V2300" s="464" t="s">
        <v>154</v>
      </c>
    </row>
    <row r="2301" spans="1:22" x14ac:dyDescent="0.2">
      <c r="A2301" s="406" t="s">
        <v>258</v>
      </c>
      <c r="B2301" s="406" t="s">
        <v>259</v>
      </c>
      <c r="C2301" s="406" t="s">
        <v>123</v>
      </c>
      <c r="D2301" s="406" t="s">
        <v>73</v>
      </c>
      <c r="E2301" s="406" t="s">
        <v>407</v>
      </c>
      <c r="F2301" s="406">
        <v>7</v>
      </c>
      <c r="G2301" s="406" t="s">
        <v>230</v>
      </c>
      <c r="H2301" s="406" t="s">
        <v>84</v>
      </c>
      <c r="I2301" s="406" t="s">
        <v>246</v>
      </c>
      <c r="J2301" s="406" t="s">
        <v>314</v>
      </c>
      <c r="K2301" s="406"/>
      <c r="L2301" s="406"/>
      <c r="M2301" s="406"/>
      <c r="N2301" s="406"/>
      <c r="O2301" s="406">
        <v>0</v>
      </c>
      <c r="P2301" s="406">
        <v>0.25</v>
      </c>
      <c r="Q2301" s="463">
        <v>7</v>
      </c>
      <c r="R2301" s="464" t="s">
        <v>84</v>
      </c>
      <c r="S2301" s="464" t="s">
        <v>132</v>
      </c>
      <c r="T2301" s="464">
        <v>0</v>
      </c>
      <c r="U2301" s="464">
        <v>0.25</v>
      </c>
      <c r="V2301" s="464" t="s">
        <v>155</v>
      </c>
    </row>
    <row r="2302" spans="1:22" x14ac:dyDescent="0.2">
      <c r="A2302" s="406" t="s">
        <v>258</v>
      </c>
      <c r="B2302" s="406" t="s">
        <v>259</v>
      </c>
      <c r="C2302" s="406" t="s">
        <v>123</v>
      </c>
      <c r="D2302" s="406" t="s">
        <v>73</v>
      </c>
      <c r="E2302" s="406" t="s">
        <v>407</v>
      </c>
      <c r="F2302" s="406">
        <v>7</v>
      </c>
      <c r="G2302" s="406" t="s">
        <v>230</v>
      </c>
      <c r="H2302" s="406" t="s">
        <v>84</v>
      </c>
      <c r="I2302" s="406" t="s">
        <v>246</v>
      </c>
      <c r="J2302" s="406" t="s">
        <v>307</v>
      </c>
      <c r="K2302" s="406"/>
      <c r="L2302" s="406"/>
      <c r="M2302" s="406"/>
      <c r="N2302" s="406"/>
      <c r="O2302" s="406">
        <v>0</v>
      </c>
      <c r="P2302" s="406">
        <v>0</v>
      </c>
      <c r="Q2302" s="463">
        <v>7</v>
      </c>
      <c r="R2302" s="464" t="s">
        <v>84</v>
      </c>
      <c r="S2302" s="464" t="s">
        <v>133</v>
      </c>
      <c r="T2302" s="464">
        <v>0</v>
      </c>
      <c r="U2302" s="464">
        <v>0</v>
      </c>
      <c r="V2302" s="464" t="s">
        <v>155</v>
      </c>
    </row>
    <row r="2303" spans="1:22" x14ac:dyDescent="0.2">
      <c r="A2303" s="406" t="s">
        <v>258</v>
      </c>
      <c r="B2303" s="406" t="s">
        <v>259</v>
      </c>
      <c r="C2303" s="406" t="s">
        <v>123</v>
      </c>
      <c r="D2303" s="406" t="s">
        <v>301</v>
      </c>
      <c r="E2303" s="406" t="s">
        <v>407</v>
      </c>
      <c r="F2303" s="406">
        <v>7</v>
      </c>
      <c r="G2303" s="406" t="s">
        <v>230</v>
      </c>
      <c r="H2303" s="406" t="s">
        <v>84</v>
      </c>
      <c r="I2303" s="406" t="s">
        <v>246</v>
      </c>
      <c r="J2303" s="406" t="s">
        <v>314</v>
      </c>
      <c r="K2303" s="406"/>
      <c r="L2303" s="406"/>
      <c r="M2303" s="406"/>
      <c r="N2303" s="406"/>
      <c r="O2303" s="406">
        <v>0</v>
      </c>
      <c r="P2303" s="406">
        <v>0</v>
      </c>
      <c r="Q2303" s="463">
        <v>7</v>
      </c>
      <c r="R2303" s="464" t="s">
        <v>84</v>
      </c>
      <c r="S2303" s="464" t="s">
        <v>134</v>
      </c>
      <c r="T2303" s="464">
        <v>0</v>
      </c>
      <c r="U2303" s="464">
        <v>0</v>
      </c>
      <c r="V2303" s="464" t="s">
        <v>155</v>
      </c>
    </row>
    <row r="2304" spans="1:22" x14ac:dyDescent="0.2">
      <c r="A2304" s="406" t="s">
        <v>258</v>
      </c>
      <c r="B2304" s="406" t="s">
        <v>259</v>
      </c>
      <c r="C2304" s="406" t="s">
        <v>123</v>
      </c>
      <c r="D2304" s="406" t="s">
        <v>301</v>
      </c>
      <c r="E2304" s="406" t="s">
        <v>407</v>
      </c>
      <c r="F2304" s="406">
        <v>7</v>
      </c>
      <c r="G2304" s="406" t="s">
        <v>230</v>
      </c>
      <c r="H2304" s="406" t="s">
        <v>84</v>
      </c>
      <c r="I2304" s="406" t="s">
        <v>246</v>
      </c>
      <c r="J2304" s="406" t="s">
        <v>307</v>
      </c>
      <c r="K2304" s="406"/>
      <c r="L2304" s="406"/>
      <c r="M2304" s="406"/>
      <c r="N2304" s="406"/>
      <c r="O2304" s="406">
        <v>0</v>
      </c>
      <c r="P2304" s="406">
        <v>0</v>
      </c>
      <c r="Q2304" s="463">
        <v>7</v>
      </c>
      <c r="R2304" s="464" t="s">
        <v>84</v>
      </c>
      <c r="S2304" s="464" t="s">
        <v>135</v>
      </c>
      <c r="T2304" s="464">
        <v>0</v>
      </c>
      <c r="U2304" s="464">
        <v>0</v>
      </c>
      <c r="V2304" s="464" t="s">
        <v>155</v>
      </c>
    </row>
    <row r="2305" spans="1:22" x14ac:dyDescent="0.2">
      <c r="A2305" s="406" t="s">
        <v>258</v>
      </c>
      <c r="B2305" s="406" t="s">
        <v>259</v>
      </c>
      <c r="C2305" s="406" t="s">
        <v>123</v>
      </c>
      <c r="D2305" s="406" t="s">
        <v>302</v>
      </c>
      <c r="E2305" s="406" t="s">
        <v>407</v>
      </c>
      <c r="F2305" s="406">
        <v>7</v>
      </c>
      <c r="G2305" s="406" t="s">
        <v>230</v>
      </c>
      <c r="H2305" s="406" t="s">
        <v>84</v>
      </c>
      <c r="I2305" s="406" t="s">
        <v>246</v>
      </c>
      <c r="J2305" s="406" t="s">
        <v>314</v>
      </c>
      <c r="K2305" s="406"/>
      <c r="L2305" s="406"/>
      <c r="M2305" s="406"/>
      <c r="N2305" s="406"/>
      <c r="O2305" s="406">
        <v>0</v>
      </c>
      <c r="P2305" s="406">
        <v>0</v>
      </c>
      <c r="Q2305" s="463">
        <v>7</v>
      </c>
      <c r="R2305" s="464" t="s">
        <v>84</v>
      </c>
      <c r="S2305" s="464" t="s">
        <v>136</v>
      </c>
      <c r="T2305" s="464">
        <v>0</v>
      </c>
      <c r="U2305" s="464">
        <v>0</v>
      </c>
      <c r="V2305" s="464" t="s">
        <v>155</v>
      </c>
    </row>
    <row r="2306" spans="1:22" x14ac:dyDescent="0.2">
      <c r="A2306" s="406" t="s">
        <v>258</v>
      </c>
      <c r="B2306" s="406" t="s">
        <v>259</v>
      </c>
      <c r="C2306" s="406" t="s">
        <v>123</v>
      </c>
      <c r="D2306" s="406" t="s">
        <v>302</v>
      </c>
      <c r="E2306" s="406" t="s">
        <v>407</v>
      </c>
      <c r="F2306" s="406">
        <v>7</v>
      </c>
      <c r="G2306" s="406" t="s">
        <v>230</v>
      </c>
      <c r="H2306" s="406" t="s">
        <v>84</v>
      </c>
      <c r="I2306" s="406" t="s">
        <v>246</v>
      </c>
      <c r="J2306" s="406" t="s">
        <v>307</v>
      </c>
      <c r="K2306" s="406"/>
      <c r="L2306" s="406"/>
      <c r="M2306" s="406"/>
      <c r="N2306" s="406"/>
      <c r="O2306" s="406">
        <v>0</v>
      </c>
      <c r="P2306" s="406">
        <v>0</v>
      </c>
      <c r="Q2306" s="463">
        <v>7</v>
      </c>
      <c r="R2306" s="464" t="s">
        <v>84</v>
      </c>
      <c r="S2306" s="464" t="s">
        <v>137</v>
      </c>
      <c r="T2306" s="464">
        <v>0</v>
      </c>
      <c r="U2306" s="464">
        <v>0</v>
      </c>
      <c r="V2306" s="464" t="s">
        <v>155</v>
      </c>
    </row>
    <row r="2307" spans="1:22" x14ac:dyDescent="0.2">
      <c r="A2307" s="406" t="s">
        <v>258</v>
      </c>
      <c r="B2307" s="406" t="s">
        <v>259</v>
      </c>
      <c r="C2307" s="406" t="s">
        <v>123</v>
      </c>
      <c r="D2307" s="406" t="s">
        <v>303</v>
      </c>
      <c r="E2307" s="406" t="s">
        <v>407</v>
      </c>
      <c r="F2307" s="406">
        <v>7</v>
      </c>
      <c r="G2307" s="406" t="s">
        <v>230</v>
      </c>
      <c r="H2307" s="406" t="s">
        <v>84</v>
      </c>
      <c r="I2307" s="406" t="s">
        <v>246</v>
      </c>
      <c r="J2307" s="406" t="s">
        <v>314</v>
      </c>
      <c r="K2307" s="406"/>
      <c r="L2307" s="406"/>
      <c r="M2307" s="406"/>
      <c r="N2307" s="406"/>
      <c r="O2307" s="406">
        <v>0</v>
      </c>
      <c r="P2307" s="406">
        <v>0</v>
      </c>
      <c r="Q2307" s="463">
        <v>7</v>
      </c>
      <c r="R2307" s="464" t="s">
        <v>84</v>
      </c>
      <c r="S2307" s="464" t="s">
        <v>138</v>
      </c>
      <c r="T2307" s="464">
        <v>0</v>
      </c>
      <c r="U2307" s="464">
        <v>0</v>
      </c>
      <c r="V2307" s="464" t="s">
        <v>155</v>
      </c>
    </row>
    <row r="2308" spans="1:22" x14ac:dyDescent="0.2">
      <c r="A2308" s="406" t="s">
        <v>258</v>
      </c>
      <c r="B2308" s="406" t="s">
        <v>259</v>
      </c>
      <c r="C2308" s="406" t="s">
        <v>123</v>
      </c>
      <c r="D2308" s="406" t="s">
        <v>303</v>
      </c>
      <c r="E2308" s="406" t="s">
        <v>407</v>
      </c>
      <c r="F2308" s="406">
        <v>7</v>
      </c>
      <c r="G2308" s="406" t="s">
        <v>230</v>
      </c>
      <c r="H2308" s="406" t="s">
        <v>84</v>
      </c>
      <c r="I2308" s="406" t="s">
        <v>246</v>
      </c>
      <c r="J2308" s="406" t="s">
        <v>307</v>
      </c>
      <c r="K2308" s="406"/>
      <c r="L2308" s="406"/>
      <c r="M2308" s="406"/>
      <c r="N2308" s="406"/>
      <c r="O2308" s="406">
        <v>0</v>
      </c>
      <c r="P2308" s="406">
        <v>0</v>
      </c>
      <c r="Q2308" s="463">
        <v>7</v>
      </c>
      <c r="R2308" s="464" t="s">
        <v>84</v>
      </c>
      <c r="S2308" s="464" t="s">
        <v>139</v>
      </c>
      <c r="T2308" s="464">
        <v>0</v>
      </c>
      <c r="U2308" s="464">
        <v>0</v>
      </c>
      <c r="V2308" s="464" t="s">
        <v>155</v>
      </c>
    </row>
    <row r="2309" spans="1:22" x14ac:dyDescent="0.2">
      <c r="A2309" s="406" t="s">
        <v>258</v>
      </c>
      <c r="B2309" s="406" t="s">
        <v>259</v>
      </c>
      <c r="C2309" s="406" t="s">
        <v>123</v>
      </c>
      <c r="D2309" s="406" t="s">
        <v>304</v>
      </c>
      <c r="E2309" s="406" t="s">
        <v>407</v>
      </c>
      <c r="F2309" s="406">
        <v>7</v>
      </c>
      <c r="G2309" s="406" t="s">
        <v>230</v>
      </c>
      <c r="H2309" s="406" t="s">
        <v>84</v>
      </c>
      <c r="I2309" s="406" t="s">
        <v>246</v>
      </c>
      <c r="J2309" s="406" t="s">
        <v>314</v>
      </c>
      <c r="K2309" s="406"/>
      <c r="L2309" s="406"/>
      <c r="M2309" s="406"/>
      <c r="N2309" s="406"/>
      <c r="O2309" s="406">
        <v>0</v>
      </c>
      <c r="P2309" s="406">
        <v>0</v>
      </c>
      <c r="Q2309" s="463">
        <v>7</v>
      </c>
      <c r="R2309" s="464" t="s">
        <v>84</v>
      </c>
      <c r="S2309" s="464" t="s">
        <v>140</v>
      </c>
      <c r="T2309" s="464">
        <v>0</v>
      </c>
      <c r="U2309" s="464">
        <v>0</v>
      </c>
      <c r="V2309" s="464" t="s">
        <v>155</v>
      </c>
    </row>
    <row r="2310" spans="1:22" x14ac:dyDescent="0.2">
      <c r="A2310" s="406" t="s">
        <v>258</v>
      </c>
      <c r="B2310" s="406" t="s">
        <v>259</v>
      </c>
      <c r="C2310" s="406" t="s">
        <v>123</v>
      </c>
      <c r="D2310" s="406" t="s">
        <v>304</v>
      </c>
      <c r="E2310" s="406" t="s">
        <v>407</v>
      </c>
      <c r="F2310" s="406">
        <v>7</v>
      </c>
      <c r="G2310" s="406" t="s">
        <v>230</v>
      </c>
      <c r="H2310" s="406" t="s">
        <v>84</v>
      </c>
      <c r="I2310" s="406" t="s">
        <v>246</v>
      </c>
      <c r="J2310" s="406" t="s">
        <v>307</v>
      </c>
      <c r="K2310" s="406"/>
      <c r="L2310" s="406"/>
      <c r="M2310" s="406"/>
      <c r="N2310" s="406"/>
      <c r="O2310" s="406">
        <v>0</v>
      </c>
      <c r="P2310" s="406">
        <v>0</v>
      </c>
      <c r="Q2310" s="463">
        <v>7</v>
      </c>
      <c r="R2310" s="464" t="s">
        <v>84</v>
      </c>
      <c r="S2310" s="464" t="s">
        <v>141</v>
      </c>
      <c r="T2310" s="464">
        <v>0</v>
      </c>
      <c r="U2310" s="464">
        <v>0</v>
      </c>
      <c r="V2310" s="464" t="s">
        <v>155</v>
      </c>
    </row>
    <row r="2311" spans="1:22" x14ac:dyDescent="0.2">
      <c r="A2311" s="406" t="s">
        <v>258</v>
      </c>
      <c r="B2311" s="406" t="s">
        <v>259</v>
      </c>
      <c r="C2311" s="406" t="s">
        <v>123</v>
      </c>
      <c r="D2311" s="406" t="s">
        <v>73</v>
      </c>
      <c r="E2311" s="406" t="s">
        <v>407</v>
      </c>
      <c r="F2311" s="406">
        <v>8</v>
      </c>
      <c r="G2311" s="406" t="s">
        <v>230</v>
      </c>
      <c r="H2311" s="406" t="s">
        <v>156</v>
      </c>
      <c r="I2311" s="406" t="s">
        <v>246</v>
      </c>
      <c r="J2311" s="406" t="s">
        <v>314</v>
      </c>
      <c r="K2311" s="406"/>
      <c r="L2311" s="406"/>
      <c r="M2311" s="406"/>
      <c r="N2311" s="406"/>
      <c r="O2311" s="406">
        <v>0</v>
      </c>
      <c r="P2311" s="406">
        <v>0.6</v>
      </c>
      <c r="Q2311" s="463">
        <v>8</v>
      </c>
      <c r="R2311" s="464" t="s">
        <v>156</v>
      </c>
      <c r="S2311" s="464" t="s">
        <v>132</v>
      </c>
      <c r="T2311" s="464">
        <v>0</v>
      </c>
      <c r="U2311" s="464">
        <v>0.6</v>
      </c>
      <c r="V2311" s="464" t="s">
        <v>157</v>
      </c>
    </row>
    <row r="2312" spans="1:22" x14ac:dyDescent="0.2">
      <c r="A2312" s="406" t="s">
        <v>258</v>
      </c>
      <c r="B2312" s="406" t="s">
        <v>259</v>
      </c>
      <c r="C2312" s="406" t="s">
        <v>123</v>
      </c>
      <c r="D2312" s="406" t="s">
        <v>73</v>
      </c>
      <c r="E2312" s="406" t="s">
        <v>407</v>
      </c>
      <c r="F2312" s="406">
        <v>8</v>
      </c>
      <c r="G2312" s="406" t="s">
        <v>230</v>
      </c>
      <c r="H2312" s="406" t="s">
        <v>156</v>
      </c>
      <c r="I2312" s="406" t="s">
        <v>246</v>
      </c>
      <c r="J2312" s="406" t="s">
        <v>307</v>
      </c>
      <c r="K2312" s="406"/>
      <c r="L2312" s="406"/>
      <c r="M2312" s="406"/>
      <c r="N2312" s="406"/>
      <c r="O2312" s="406">
        <v>0</v>
      </c>
      <c r="P2312" s="406">
        <v>0</v>
      </c>
      <c r="Q2312" s="463">
        <v>8</v>
      </c>
      <c r="R2312" s="464" t="s">
        <v>156</v>
      </c>
      <c r="S2312" s="464" t="s">
        <v>133</v>
      </c>
      <c r="T2312" s="464">
        <v>0</v>
      </c>
      <c r="U2312" s="464">
        <v>0</v>
      </c>
      <c r="V2312" s="464" t="s">
        <v>157</v>
      </c>
    </row>
    <row r="2313" spans="1:22" x14ac:dyDescent="0.2">
      <c r="A2313" s="406" t="s">
        <v>258</v>
      </c>
      <c r="B2313" s="406" t="s">
        <v>259</v>
      </c>
      <c r="C2313" s="406" t="s">
        <v>123</v>
      </c>
      <c r="D2313" s="406" t="s">
        <v>301</v>
      </c>
      <c r="E2313" s="406" t="s">
        <v>407</v>
      </c>
      <c r="F2313" s="406">
        <v>8</v>
      </c>
      <c r="G2313" s="406" t="s">
        <v>230</v>
      </c>
      <c r="H2313" s="406" t="s">
        <v>156</v>
      </c>
      <c r="I2313" s="406" t="s">
        <v>246</v>
      </c>
      <c r="J2313" s="406" t="s">
        <v>314</v>
      </c>
      <c r="K2313" s="406"/>
      <c r="L2313" s="406"/>
      <c r="M2313" s="406"/>
      <c r="N2313" s="406"/>
      <c r="O2313" s="406">
        <v>0</v>
      </c>
      <c r="P2313" s="406">
        <v>0.3</v>
      </c>
      <c r="Q2313" s="463">
        <v>8</v>
      </c>
      <c r="R2313" s="464" t="s">
        <v>156</v>
      </c>
      <c r="S2313" s="464" t="s">
        <v>134</v>
      </c>
      <c r="T2313" s="464">
        <v>0</v>
      </c>
      <c r="U2313" s="464">
        <v>0.3</v>
      </c>
      <c r="V2313" s="464" t="s">
        <v>157</v>
      </c>
    </row>
    <row r="2314" spans="1:22" x14ac:dyDescent="0.2">
      <c r="A2314" s="406" t="s">
        <v>258</v>
      </c>
      <c r="B2314" s="406" t="s">
        <v>259</v>
      </c>
      <c r="C2314" s="406" t="s">
        <v>123</v>
      </c>
      <c r="D2314" s="406" t="s">
        <v>301</v>
      </c>
      <c r="E2314" s="406" t="s">
        <v>407</v>
      </c>
      <c r="F2314" s="406">
        <v>8</v>
      </c>
      <c r="G2314" s="406" t="s">
        <v>230</v>
      </c>
      <c r="H2314" s="406" t="s">
        <v>156</v>
      </c>
      <c r="I2314" s="406" t="s">
        <v>246</v>
      </c>
      <c r="J2314" s="406" t="s">
        <v>307</v>
      </c>
      <c r="K2314" s="406"/>
      <c r="L2314" s="406"/>
      <c r="M2314" s="406"/>
      <c r="N2314" s="406"/>
      <c r="O2314" s="406">
        <v>0</v>
      </c>
      <c r="P2314" s="406">
        <v>0</v>
      </c>
      <c r="Q2314" s="463">
        <v>8</v>
      </c>
      <c r="R2314" s="464" t="s">
        <v>156</v>
      </c>
      <c r="S2314" s="464" t="s">
        <v>135</v>
      </c>
      <c r="T2314" s="464">
        <v>0</v>
      </c>
      <c r="U2314" s="464">
        <v>0</v>
      </c>
      <c r="V2314" s="464" t="s">
        <v>157</v>
      </c>
    </row>
    <row r="2315" spans="1:22" x14ac:dyDescent="0.2">
      <c r="A2315" s="406" t="s">
        <v>258</v>
      </c>
      <c r="B2315" s="406" t="s">
        <v>259</v>
      </c>
      <c r="C2315" s="406" t="s">
        <v>123</v>
      </c>
      <c r="D2315" s="406" t="s">
        <v>302</v>
      </c>
      <c r="E2315" s="406" t="s">
        <v>407</v>
      </c>
      <c r="F2315" s="406">
        <v>8</v>
      </c>
      <c r="G2315" s="406" t="s">
        <v>230</v>
      </c>
      <c r="H2315" s="406" t="s">
        <v>156</v>
      </c>
      <c r="I2315" s="406" t="s">
        <v>246</v>
      </c>
      <c r="J2315" s="406" t="s">
        <v>314</v>
      </c>
      <c r="K2315" s="406"/>
      <c r="L2315" s="406"/>
      <c r="M2315" s="406"/>
      <c r="N2315" s="406"/>
      <c r="O2315" s="406">
        <v>0</v>
      </c>
      <c r="P2315" s="406">
        <v>0.3</v>
      </c>
      <c r="Q2315" s="463">
        <v>8</v>
      </c>
      <c r="R2315" s="464" t="s">
        <v>156</v>
      </c>
      <c r="S2315" s="464" t="s">
        <v>136</v>
      </c>
      <c r="T2315" s="464">
        <v>0</v>
      </c>
      <c r="U2315" s="464">
        <v>0.3</v>
      </c>
      <c r="V2315" s="464" t="s">
        <v>157</v>
      </c>
    </row>
    <row r="2316" spans="1:22" x14ac:dyDescent="0.2">
      <c r="A2316" s="406" t="s">
        <v>258</v>
      </c>
      <c r="B2316" s="406" t="s">
        <v>259</v>
      </c>
      <c r="C2316" s="406" t="s">
        <v>123</v>
      </c>
      <c r="D2316" s="406" t="s">
        <v>302</v>
      </c>
      <c r="E2316" s="406" t="s">
        <v>407</v>
      </c>
      <c r="F2316" s="406">
        <v>8</v>
      </c>
      <c r="G2316" s="406" t="s">
        <v>230</v>
      </c>
      <c r="H2316" s="406" t="s">
        <v>156</v>
      </c>
      <c r="I2316" s="406" t="s">
        <v>246</v>
      </c>
      <c r="J2316" s="406" t="s">
        <v>307</v>
      </c>
      <c r="K2316" s="406"/>
      <c r="L2316" s="406"/>
      <c r="M2316" s="406"/>
      <c r="N2316" s="406"/>
      <c r="O2316" s="406">
        <v>0</v>
      </c>
      <c r="P2316" s="406">
        <v>0</v>
      </c>
      <c r="Q2316" s="463">
        <v>8</v>
      </c>
      <c r="R2316" s="464" t="s">
        <v>156</v>
      </c>
      <c r="S2316" s="464" t="s">
        <v>137</v>
      </c>
      <c r="T2316" s="464">
        <v>0</v>
      </c>
      <c r="U2316" s="464">
        <v>0</v>
      </c>
      <c r="V2316" s="464" t="s">
        <v>157</v>
      </c>
    </row>
    <row r="2317" spans="1:22" x14ac:dyDescent="0.2">
      <c r="A2317" s="406" t="s">
        <v>258</v>
      </c>
      <c r="B2317" s="406" t="s">
        <v>259</v>
      </c>
      <c r="C2317" s="406" t="s">
        <v>123</v>
      </c>
      <c r="D2317" s="406" t="s">
        <v>303</v>
      </c>
      <c r="E2317" s="406" t="s">
        <v>407</v>
      </c>
      <c r="F2317" s="406">
        <v>8</v>
      </c>
      <c r="G2317" s="406" t="s">
        <v>230</v>
      </c>
      <c r="H2317" s="406" t="s">
        <v>156</v>
      </c>
      <c r="I2317" s="406" t="s">
        <v>246</v>
      </c>
      <c r="J2317" s="406" t="s">
        <v>314</v>
      </c>
      <c r="K2317" s="406"/>
      <c r="L2317" s="406"/>
      <c r="M2317" s="406"/>
      <c r="N2317" s="406"/>
      <c r="O2317" s="406">
        <v>0</v>
      </c>
      <c r="P2317" s="406">
        <v>0.3</v>
      </c>
      <c r="Q2317" s="463">
        <v>8</v>
      </c>
      <c r="R2317" s="464" t="s">
        <v>156</v>
      </c>
      <c r="S2317" s="464" t="s">
        <v>138</v>
      </c>
      <c r="T2317" s="464">
        <v>0</v>
      </c>
      <c r="U2317" s="464">
        <v>0.3</v>
      </c>
      <c r="V2317" s="464" t="s">
        <v>157</v>
      </c>
    </row>
    <row r="2318" spans="1:22" x14ac:dyDescent="0.2">
      <c r="A2318" s="406" t="s">
        <v>258</v>
      </c>
      <c r="B2318" s="406" t="s">
        <v>259</v>
      </c>
      <c r="C2318" s="406" t="s">
        <v>123</v>
      </c>
      <c r="D2318" s="406" t="s">
        <v>303</v>
      </c>
      <c r="E2318" s="406" t="s">
        <v>407</v>
      </c>
      <c r="F2318" s="406">
        <v>8</v>
      </c>
      <c r="G2318" s="406" t="s">
        <v>230</v>
      </c>
      <c r="H2318" s="406" t="s">
        <v>156</v>
      </c>
      <c r="I2318" s="406" t="s">
        <v>246</v>
      </c>
      <c r="J2318" s="406" t="s">
        <v>307</v>
      </c>
      <c r="K2318" s="406"/>
      <c r="L2318" s="406"/>
      <c r="M2318" s="406"/>
      <c r="N2318" s="406"/>
      <c r="O2318" s="406">
        <v>0</v>
      </c>
      <c r="P2318" s="406">
        <v>0</v>
      </c>
      <c r="Q2318" s="463">
        <v>8</v>
      </c>
      <c r="R2318" s="464" t="s">
        <v>156</v>
      </c>
      <c r="S2318" s="464" t="s">
        <v>139</v>
      </c>
      <c r="T2318" s="464">
        <v>0</v>
      </c>
      <c r="U2318" s="464">
        <v>0</v>
      </c>
      <c r="V2318" s="464" t="s">
        <v>157</v>
      </c>
    </row>
    <row r="2319" spans="1:22" x14ac:dyDescent="0.2">
      <c r="A2319" s="406" t="s">
        <v>258</v>
      </c>
      <c r="B2319" s="406" t="s">
        <v>259</v>
      </c>
      <c r="C2319" s="406" t="s">
        <v>123</v>
      </c>
      <c r="D2319" s="406" t="s">
        <v>304</v>
      </c>
      <c r="E2319" s="406" t="s">
        <v>407</v>
      </c>
      <c r="F2319" s="406">
        <v>8</v>
      </c>
      <c r="G2319" s="406" t="s">
        <v>230</v>
      </c>
      <c r="H2319" s="406" t="s">
        <v>156</v>
      </c>
      <c r="I2319" s="406" t="s">
        <v>246</v>
      </c>
      <c r="J2319" s="406" t="s">
        <v>314</v>
      </c>
      <c r="K2319" s="406"/>
      <c r="L2319" s="406"/>
      <c r="M2319" s="406"/>
      <c r="N2319" s="406"/>
      <c r="O2319" s="406">
        <v>0</v>
      </c>
      <c r="P2319" s="406">
        <v>0.3</v>
      </c>
      <c r="Q2319" s="463">
        <v>8</v>
      </c>
      <c r="R2319" s="464" t="s">
        <v>156</v>
      </c>
      <c r="S2319" s="464" t="s">
        <v>140</v>
      </c>
      <c r="T2319" s="464">
        <v>0</v>
      </c>
      <c r="U2319" s="464">
        <v>0.3</v>
      </c>
      <c r="V2319" s="464" t="s">
        <v>157</v>
      </c>
    </row>
    <row r="2320" spans="1:22" x14ac:dyDescent="0.2">
      <c r="A2320" s="406" t="s">
        <v>258</v>
      </c>
      <c r="B2320" s="406" t="s">
        <v>259</v>
      </c>
      <c r="C2320" s="406" t="s">
        <v>123</v>
      </c>
      <c r="D2320" s="406" t="s">
        <v>304</v>
      </c>
      <c r="E2320" s="406" t="s">
        <v>407</v>
      </c>
      <c r="F2320" s="406">
        <v>8</v>
      </c>
      <c r="G2320" s="406" t="s">
        <v>230</v>
      </c>
      <c r="H2320" s="406" t="s">
        <v>156</v>
      </c>
      <c r="I2320" s="406" t="s">
        <v>246</v>
      </c>
      <c r="J2320" s="406" t="s">
        <v>307</v>
      </c>
      <c r="K2320" s="406"/>
      <c r="L2320" s="406"/>
      <c r="M2320" s="406"/>
      <c r="N2320" s="406"/>
      <c r="O2320" s="406">
        <v>0</v>
      </c>
      <c r="P2320" s="406">
        <v>0</v>
      </c>
      <c r="Q2320" s="463">
        <v>8</v>
      </c>
      <c r="R2320" s="464" t="s">
        <v>156</v>
      </c>
      <c r="S2320" s="464" t="s">
        <v>141</v>
      </c>
      <c r="T2320" s="464">
        <v>0</v>
      </c>
      <c r="U2320" s="464">
        <v>0</v>
      </c>
      <c r="V2320" s="464" t="s">
        <v>157</v>
      </c>
    </row>
    <row r="2321" spans="1:22" x14ac:dyDescent="0.2">
      <c r="A2321" s="406" t="s">
        <v>258</v>
      </c>
      <c r="B2321" s="406" t="s">
        <v>259</v>
      </c>
      <c r="C2321" s="406" t="s">
        <v>123</v>
      </c>
      <c r="D2321" s="406" t="s">
        <v>73</v>
      </c>
      <c r="E2321" s="406" t="s">
        <v>407</v>
      </c>
      <c r="F2321" s="406">
        <v>9</v>
      </c>
      <c r="G2321" s="406" t="s">
        <v>230</v>
      </c>
      <c r="H2321" s="406" t="s">
        <v>158</v>
      </c>
      <c r="I2321" s="406" t="s">
        <v>246</v>
      </c>
      <c r="J2321" s="406" t="s">
        <v>314</v>
      </c>
      <c r="K2321" s="406"/>
      <c r="L2321" s="406"/>
      <c r="M2321" s="406"/>
      <c r="N2321" s="406"/>
      <c r="O2321" s="406">
        <v>0</v>
      </c>
      <c r="P2321" s="406">
        <v>0.5</v>
      </c>
      <c r="Q2321" s="463">
        <v>9</v>
      </c>
      <c r="R2321" s="464" t="s">
        <v>158</v>
      </c>
      <c r="S2321" s="464" t="s">
        <v>132</v>
      </c>
      <c r="T2321" s="464">
        <v>0</v>
      </c>
      <c r="U2321" s="464">
        <v>0.5</v>
      </c>
      <c r="V2321" s="464" t="s">
        <v>159</v>
      </c>
    </row>
    <row r="2322" spans="1:22" x14ac:dyDescent="0.2">
      <c r="A2322" s="406" t="s">
        <v>258</v>
      </c>
      <c r="B2322" s="406" t="s">
        <v>259</v>
      </c>
      <c r="C2322" s="406" t="s">
        <v>123</v>
      </c>
      <c r="D2322" s="406" t="s">
        <v>73</v>
      </c>
      <c r="E2322" s="406" t="s">
        <v>407</v>
      </c>
      <c r="F2322" s="406">
        <v>9</v>
      </c>
      <c r="G2322" s="406" t="s">
        <v>230</v>
      </c>
      <c r="H2322" s="406" t="s">
        <v>158</v>
      </c>
      <c r="I2322" s="406" t="s">
        <v>246</v>
      </c>
      <c r="J2322" s="406" t="s">
        <v>307</v>
      </c>
      <c r="K2322" s="406"/>
      <c r="L2322" s="406"/>
      <c r="M2322" s="406"/>
      <c r="N2322" s="406"/>
      <c r="O2322" s="406">
        <v>0</v>
      </c>
      <c r="P2322" s="406">
        <v>0</v>
      </c>
      <c r="Q2322" s="463">
        <v>9</v>
      </c>
      <c r="R2322" s="464" t="s">
        <v>158</v>
      </c>
      <c r="S2322" s="464" t="s">
        <v>133</v>
      </c>
      <c r="T2322" s="464">
        <v>0</v>
      </c>
      <c r="U2322" s="464">
        <v>0</v>
      </c>
      <c r="V2322" s="464" t="s">
        <v>159</v>
      </c>
    </row>
    <row r="2323" spans="1:22" x14ac:dyDescent="0.2">
      <c r="A2323" s="406" t="s">
        <v>258</v>
      </c>
      <c r="B2323" s="406" t="s">
        <v>259</v>
      </c>
      <c r="C2323" s="406" t="s">
        <v>123</v>
      </c>
      <c r="D2323" s="406" t="s">
        <v>301</v>
      </c>
      <c r="E2323" s="406" t="s">
        <v>407</v>
      </c>
      <c r="F2323" s="406">
        <v>9</v>
      </c>
      <c r="G2323" s="406" t="s">
        <v>230</v>
      </c>
      <c r="H2323" s="406" t="s">
        <v>158</v>
      </c>
      <c r="I2323" s="406" t="s">
        <v>246</v>
      </c>
      <c r="J2323" s="406" t="s">
        <v>314</v>
      </c>
      <c r="K2323" s="406"/>
      <c r="L2323" s="406"/>
      <c r="M2323" s="406"/>
      <c r="N2323" s="406"/>
      <c r="O2323" s="406">
        <v>0</v>
      </c>
      <c r="P2323" s="406">
        <v>0.3</v>
      </c>
      <c r="Q2323" s="463">
        <v>9</v>
      </c>
      <c r="R2323" s="464" t="s">
        <v>158</v>
      </c>
      <c r="S2323" s="464" t="s">
        <v>134</v>
      </c>
      <c r="T2323" s="464">
        <v>0</v>
      </c>
      <c r="U2323" s="464">
        <v>0.3</v>
      </c>
      <c r="V2323" s="464" t="s">
        <v>159</v>
      </c>
    </row>
    <row r="2324" spans="1:22" x14ac:dyDescent="0.2">
      <c r="A2324" s="406" t="s">
        <v>258</v>
      </c>
      <c r="B2324" s="406" t="s">
        <v>259</v>
      </c>
      <c r="C2324" s="406" t="s">
        <v>123</v>
      </c>
      <c r="D2324" s="406" t="s">
        <v>301</v>
      </c>
      <c r="E2324" s="406" t="s">
        <v>407</v>
      </c>
      <c r="F2324" s="406">
        <v>9</v>
      </c>
      <c r="G2324" s="406" t="s">
        <v>230</v>
      </c>
      <c r="H2324" s="406" t="s">
        <v>158</v>
      </c>
      <c r="I2324" s="406" t="s">
        <v>246</v>
      </c>
      <c r="J2324" s="406" t="s">
        <v>307</v>
      </c>
      <c r="K2324" s="406"/>
      <c r="L2324" s="406"/>
      <c r="M2324" s="406"/>
      <c r="N2324" s="406"/>
      <c r="O2324" s="406">
        <v>0</v>
      </c>
      <c r="P2324" s="406">
        <v>0</v>
      </c>
      <c r="Q2324" s="463">
        <v>9</v>
      </c>
      <c r="R2324" s="464" t="s">
        <v>158</v>
      </c>
      <c r="S2324" s="464" t="s">
        <v>135</v>
      </c>
      <c r="T2324" s="464">
        <v>0</v>
      </c>
      <c r="U2324" s="464">
        <v>0</v>
      </c>
      <c r="V2324" s="464" t="s">
        <v>159</v>
      </c>
    </row>
    <row r="2325" spans="1:22" x14ac:dyDescent="0.2">
      <c r="A2325" s="406" t="s">
        <v>258</v>
      </c>
      <c r="B2325" s="406" t="s">
        <v>259</v>
      </c>
      <c r="C2325" s="406" t="s">
        <v>123</v>
      </c>
      <c r="D2325" s="406" t="s">
        <v>302</v>
      </c>
      <c r="E2325" s="406" t="s">
        <v>407</v>
      </c>
      <c r="F2325" s="406">
        <v>9</v>
      </c>
      <c r="G2325" s="406" t="s">
        <v>230</v>
      </c>
      <c r="H2325" s="406" t="s">
        <v>158</v>
      </c>
      <c r="I2325" s="406" t="s">
        <v>246</v>
      </c>
      <c r="J2325" s="406" t="s">
        <v>314</v>
      </c>
      <c r="K2325" s="406"/>
      <c r="L2325" s="406"/>
      <c r="M2325" s="406"/>
      <c r="N2325" s="406"/>
      <c r="O2325" s="406">
        <v>0</v>
      </c>
      <c r="P2325" s="406">
        <v>0.3</v>
      </c>
      <c r="Q2325" s="463">
        <v>9</v>
      </c>
      <c r="R2325" s="464" t="s">
        <v>158</v>
      </c>
      <c r="S2325" s="464" t="s">
        <v>136</v>
      </c>
      <c r="T2325" s="464">
        <v>0</v>
      </c>
      <c r="U2325" s="464">
        <v>0.3</v>
      </c>
      <c r="V2325" s="464" t="s">
        <v>159</v>
      </c>
    </row>
    <row r="2326" spans="1:22" x14ac:dyDescent="0.2">
      <c r="A2326" s="406" t="s">
        <v>258</v>
      </c>
      <c r="B2326" s="406" t="s">
        <v>259</v>
      </c>
      <c r="C2326" s="406" t="s">
        <v>123</v>
      </c>
      <c r="D2326" s="406" t="s">
        <v>302</v>
      </c>
      <c r="E2326" s="406" t="s">
        <v>407</v>
      </c>
      <c r="F2326" s="406">
        <v>9</v>
      </c>
      <c r="G2326" s="406" t="s">
        <v>230</v>
      </c>
      <c r="H2326" s="406" t="s">
        <v>158</v>
      </c>
      <c r="I2326" s="406" t="s">
        <v>246</v>
      </c>
      <c r="J2326" s="406" t="s">
        <v>307</v>
      </c>
      <c r="K2326" s="406"/>
      <c r="L2326" s="406"/>
      <c r="M2326" s="406"/>
      <c r="N2326" s="406"/>
      <c r="O2326" s="406">
        <v>0</v>
      </c>
      <c r="P2326" s="406">
        <v>0</v>
      </c>
      <c r="Q2326" s="463">
        <v>9</v>
      </c>
      <c r="R2326" s="464" t="s">
        <v>158</v>
      </c>
      <c r="S2326" s="464" t="s">
        <v>137</v>
      </c>
      <c r="T2326" s="464">
        <v>0</v>
      </c>
      <c r="U2326" s="464">
        <v>0</v>
      </c>
      <c r="V2326" s="464" t="s">
        <v>159</v>
      </c>
    </row>
    <row r="2327" spans="1:22" x14ac:dyDescent="0.2">
      <c r="A2327" s="406" t="s">
        <v>258</v>
      </c>
      <c r="B2327" s="406" t="s">
        <v>259</v>
      </c>
      <c r="C2327" s="406" t="s">
        <v>123</v>
      </c>
      <c r="D2327" s="406" t="s">
        <v>303</v>
      </c>
      <c r="E2327" s="406" t="s">
        <v>407</v>
      </c>
      <c r="F2327" s="406">
        <v>9</v>
      </c>
      <c r="G2327" s="406" t="s">
        <v>230</v>
      </c>
      <c r="H2327" s="406" t="s">
        <v>158</v>
      </c>
      <c r="I2327" s="406" t="s">
        <v>246</v>
      </c>
      <c r="J2327" s="406" t="s">
        <v>314</v>
      </c>
      <c r="K2327" s="406"/>
      <c r="L2327" s="406"/>
      <c r="M2327" s="406"/>
      <c r="N2327" s="406"/>
      <c r="O2327" s="406">
        <v>0</v>
      </c>
      <c r="P2327" s="406">
        <v>0.3</v>
      </c>
      <c r="Q2327" s="463">
        <v>9</v>
      </c>
      <c r="R2327" s="464" t="s">
        <v>158</v>
      </c>
      <c r="S2327" s="464" t="s">
        <v>138</v>
      </c>
      <c r="T2327" s="464">
        <v>0</v>
      </c>
      <c r="U2327" s="464">
        <v>0.3</v>
      </c>
      <c r="V2327" s="464" t="s">
        <v>159</v>
      </c>
    </row>
    <row r="2328" spans="1:22" x14ac:dyDescent="0.2">
      <c r="A2328" s="406" t="s">
        <v>258</v>
      </c>
      <c r="B2328" s="406" t="s">
        <v>259</v>
      </c>
      <c r="C2328" s="406" t="s">
        <v>123</v>
      </c>
      <c r="D2328" s="406" t="s">
        <v>303</v>
      </c>
      <c r="E2328" s="406" t="s">
        <v>407</v>
      </c>
      <c r="F2328" s="406">
        <v>9</v>
      </c>
      <c r="G2328" s="406" t="s">
        <v>230</v>
      </c>
      <c r="H2328" s="406" t="s">
        <v>158</v>
      </c>
      <c r="I2328" s="406" t="s">
        <v>246</v>
      </c>
      <c r="J2328" s="406" t="s">
        <v>307</v>
      </c>
      <c r="K2328" s="406"/>
      <c r="L2328" s="406"/>
      <c r="M2328" s="406"/>
      <c r="N2328" s="406"/>
      <c r="O2328" s="406">
        <v>0</v>
      </c>
      <c r="P2328" s="406">
        <v>0</v>
      </c>
      <c r="Q2328" s="463">
        <v>9</v>
      </c>
      <c r="R2328" s="464" t="s">
        <v>158</v>
      </c>
      <c r="S2328" s="464" t="s">
        <v>139</v>
      </c>
      <c r="T2328" s="464">
        <v>0</v>
      </c>
      <c r="U2328" s="464">
        <v>0</v>
      </c>
      <c r="V2328" s="464" t="s">
        <v>159</v>
      </c>
    </row>
    <row r="2329" spans="1:22" x14ac:dyDescent="0.2">
      <c r="A2329" s="406" t="s">
        <v>258</v>
      </c>
      <c r="B2329" s="406" t="s">
        <v>259</v>
      </c>
      <c r="C2329" s="406" t="s">
        <v>123</v>
      </c>
      <c r="D2329" s="406" t="s">
        <v>304</v>
      </c>
      <c r="E2329" s="406" t="s">
        <v>407</v>
      </c>
      <c r="F2329" s="406">
        <v>9</v>
      </c>
      <c r="G2329" s="406" t="s">
        <v>230</v>
      </c>
      <c r="H2329" s="406" t="s">
        <v>158</v>
      </c>
      <c r="I2329" s="406" t="s">
        <v>246</v>
      </c>
      <c r="J2329" s="406" t="s">
        <v>314</v>
      </c>
      <c r="K2329" s="406"/>
      <c r="L2329" s="406"/>
      <c r="M2329" s="406"/>
      <c r="N2329" s="406"/>
      <c r="O2329" s="406">
        <v>0</v>
      </c>
      <c r="P2329" s="406">
        <v>0.3</v>
      </c>
      <c r="Q2329" s="463">
        <v>9</v>
      </c>
      <c r="R2329" s="464" t="s">
        <v>158</v>
      </c>
      <c r="S2329" s="464" t="s">
        <v>140</v>
      </c>
      <c r="T2329" s="464">
        <v>0</v>
      </c>
      <c r="U2329" s="464">
        <v>0.3</v>
      </c>
      <c r="V2329" s="464" t="s">
        <v>159</v>
      </c>
    </row>
    <row r="2330" spans="1:22" x14ac:dyDescent="0.2">
      <c r="A2330" s="406" t="s">
        <v>258</v>
      </c>
      <c r="B2330" s="406" t="s">
        <v>259</v>
      </c>
      <c r="C2330" s="406" t="s">
        <v>123</v>
      </c>
      <c r="D2330" s="406" t="s">
        <v>304</v>
      </c>
      <c r="E2330" s="406" t="s">
        <v>407</v>
      </c>
      <c r="F2330" s="406">
        <v>9</v>
      </c>
      <c r="G2330" s="406" t="s">
        <v>230</v>
      </c>
      <c r="H2330" s="406" t="s">
        <v>158</v>
      </c>
      <c r="I2330" s="406" t="s">
        <v>246</v>
      </c>
      <c r="J2330" s="406" t="s">
        <v>307</v>
      </c>
      <c r="K2330" s="406"/>
      <c r="L2330" s="406"/>
      <c r="M2330" s="406"/>
      <c r="N2330" s="406"/>
      <c r="O2330" s="406">
        <v>0</v>
      </c>
      <c r="P2330" s="406">
        <v>0</v>
      </c>
      <c r="Q2330" s="463">
        <v>9</v>
      </c>
      <c r="R2330" s="464" t="s">
        <v>158</v>
      </c>
      <c r="S2330" s="464" t="s">
        <v>141</v>
      </c>
      <c r="T2330" s="464">
        <v>0</v>
      </c>
      <c r="U2330" s="464">
        <v>0</v>
      </c>
      <c r="V2330" s="464" t="s">
        <v>159</v>
      </c>
    </row>
    <row r="2331" spans="1:22" x14ac:dyDescent="0.2">
      <c r="A2331" s="406" t="s">
        <v>258</v>
      </c>
      <c r="B2331" s="406" t="s">
        <v>259</v>
      </c>
      <c r="C2331" s="406" t="s">
        <v>123</v>
      </c>
      <c r="D2331" s="406" t="s">
        <v>73</v>
      </c>
      <c r="E2331" s="406" t="s">
        <v>407</v>
      </c>
      <c r="F2331" s="406">
        <v>10</v>
      </c>
      <c r="G2331" s="406" t="s">
        <v>230</v>
      </c>
      <c r="H2331" s="406" t="s">
        <v>160</v>
      </c>
      <c r="I2331" s="406" t="s">
        <v>246</v>
      </c>
      <c r="J2331" s="406" t="s">
        <v>314</v>
      </c>
      <c r="K2331" s="406"/>
      <c r="L2331" s="406"/>
      <c r="M2331" s="406"/>
      <c r="N2331" s="406"/>
      <c r="O2331" s="406">
        <v>0</v>
      </c>
      <c r="P2331" s="406">
        <v>0.6</v>
      </c>
      <c r="Q2331" s="463">
        <v>10</v>
      </c>
      <c r="R2331" s="464" t="s">
        <v>160</v>
      </c>
      <c r="S2331" s="464" t="s">
        <v>132</v>
      </c>
      <c r="T2331" s="464">
        <v>0</v>
      </c>
      <c r="U2331" s="464">
        <v>0.6</v>
      </c>
      <c r="V2331" s="464" t="s">
        <v>161</v>
      </c>
    </row>
    <row r="2332" spans="1:22" x14ac:dyDescent="0.2">
      <c r="A2332" s="406" t="s">
        <v>258</v>
      </c>
      <c r="B2332" s="406" t="s">
        <v>259</v>
      </c>
      <c r="C2332" s="406" t="s">
        <v>123</v>
      </c>
      <c r="D2332" s="406" t="s">
        <v>73</v>
      </c>
      <c r="E2332" s="406" t="s">
        <v>407</v>
      </c>
      <c r="F2332" s="406">
        <v>10</v>
      </c>
      <c r="G2332" s="406" t="s">
        <v>230</v>
      </c>
      <c r="H2332" s="406" t="s">
        <v>160</v>
      </c>
      <c r="I2332" s="406" t="s">
        <v>246</v>
      </c>
      <c r="J2332" s="406" t="s">
        <v>307</v>
      </c>
      <c r="K2332" s="406"/>
      <c r="L2332" s="406"/>
      <c r="M2332" s="406"/>
      <c r="N2332" s="406"/>
      <c r="O2332" s="406">
        <v>0</v>
      </c>
      <c r="P2332" s="406">
        <v>0</v>
      </c>
      <c r="Q2332" s="463">
        <v>10</v>
      </c>
      <c r="R2332" s="464" t="s">
        <v>160</v>
      </c>
      <c r="S2332" s="464" t="s">
        <v>133</v>
      </c>
      <c r="T2332" s="464">
        <v>0</v>
      </c>
      <c r="U2332" s="464">
        <v>0</v>
      </c>
      <c r="V2332" s="464" t="s">
        <v>161</v>
      </c>
    </row>
    <row r="2333" spans="1:22" x14ac:dyDescent="0.2">
      <c r="A2333" s="406" t="s">
        <v>258</v>
      </c>
      <c r="B2333" s="406" t="s">
        <v>259</v>
      </c>
      <c r="C2333" s="406" t="s">
        <v>123</v>
      </c>
      <c r="D2333" s="406" t="s">
        <v>301</v>
      </c>
      <c r="E2333" s="406" t="s">
        <v>407</v>
      </c>
      <c r="F2333" s="406">
        <v>10</v>
      </c>
      <c r="G2333" s="406" t="s">
        <v>230</v>
      </c>
      <c r="H2333" s="406" t="s">
        <v>160</v>
      </c>
      <c r="I2333" s="406" t="s">
        <v>246</v>
      </c>
      <c r="J2333" s="406" t="s">
        <v>314</v>
      </c>
      <c r="K2333" s="406"/>
      <c r="L2333" s="406"/>
      <c r="M2333" s="406"/>
      <c r="N2333" s="406"/>
      <c r="O2333" s="406">
        <v>0</v>
      </c>
      <c r="P2333" s="406">
        <v>0.3</v>
      </c>
      <c r="Q2333" s="463">
        <v>10</v>
      </c>
      <c r="R2333" s="464" t="s">
        <v>160</v>
      </c>
      <c r="S2333" s="464" t="s">
        <v>134</v>
      </c>
      <c r="T2333" s="464">
        <v>0</v>
      </c>
      <c r="U2333" s="464">
        <v>0.3</v>
      </c>
      <c r="V2333" s="464" t="s">
        <v>161</v>
      </c>
    </row>
    <row r="2334" spans="1:22" x14ac:dyDescent="0.2">
      <c r="A2334" s="406" t="s">
        <v>258</v>
      </c>
      <c r="B2334" s="406" t="s">
        <v>259</v>
      </c>
      <c r="C2334" s="406" t="s">
        <v>123</v>
      </c>
      <c r="D2334" s="406" t="s">
        <v>301</v>
      </c>
      <c r="E2334" s="406" t="s">
        <v>407</v>
      </c>
      <c r="F2334" s="406">
        <v>10</v>
      </c>
      <c r="G2334" s="406" t="s">
        <v>230</v>
      </c>
      <c r="H2334" s="406" t="s">
        <v>160</v>
      </c>
      <c r="I2334" s="406" t="s">
        <v>246</v>
      </c>
      <c r="J2334" s="406" t="s">
        <v>307</v>
      </c>
      <c r="K2334" s="406"/>
      <c r="L2334" s="406"/>
      <c r="M2334" s="406"/>
      <c r="N2334" s="406"/>
      <c r="O2334" s="406">
        <v>0</v>
      </c>
      <c r="P2334" s="406">
        <v>0</v>
      </c>
      <c r="Q2334" s="463">
        <v>10</v>
      </c>
      <c r="R2334" s="464" t="s">
        <v>160</v>
      </c>
      <c r="S2334" s="464" t="s">
        <v>135</v>
      </c>
      <c r="T2334" s="464">
        <v>0</v>
      </c>
      <c r="U2334" s="464">
        <v>0</v>
      </c>
      <c r="V2334" s="464" t="s">
        <v>161</v>
      </c>
    </row>
    <row r="2335" spans="1:22" x14ac:dyDescent="0.2">
      <c r="A2335" s="406" t="s">
        <v>258</v>
      </c>
      <c r="B2335" s="406" t="s">
        <v>259</v>
      </c>
      <c r="C2335" s="406" t="s">
        <v>123</v>
      </c>
      <c r="D2335" s="406" t="s">
        <v>302</v>
      </c>
      <c r="E2335" s="406" t="s">
        <v>407</v>
      </c>
      <c r="F2335" s="406">
        <v>10</v>
      </c>
      <c r="G2335" s="406" t="s">
        <v>230</v>
      </c>
      <c r="H2335" s="406" t="s">
        <v>160</v>
      </c>
      <c r="I2335" s="406" t="s">
        <v>246</v>
      </c>
      <c r="J2335" s="406" t="s">
        <v>314</v>
      </c>
      <c r="K2335" s="406"/>
      <c r="L2335" s="406"/>
      <c r="M2335" s="406"/>
      <c r="N2335" s="406"/>
      <c r="O2335" s="406">
        <v>0</v>
      </c>
      <c r="P2335" s="406">
        <v>0.3</v>
      </c>
      <c r="Q2335" s="463">
        <v>10</v>
      </c>
      <c r="R2335" s="464" t="s">
        <v>160</v>
      </c>
      <c r="S2335" s="464" t="s">
        <v>136</v>
      </c>
      <c r="T2335" s="464">
        <v>0</v>
      </c>
      <c r="U2335" s="464">
        <v>0.3</v>
      </c>
      <c r="V2335" s="464" t="s">
        <v>161</v>
      </c>
    </row>
    <row r="2336" spans="1:22" x14ac:dyDescent="0.2">
      <c r="A2336" s="406" t="s">
        <v>258</v>
      </c>
      <c r="B2336" s="406" t="s">
        <v>259</v>
      </c>
      <c r="C2336" s="406" t="s">
        <v>123</v>
      </c>
      <c r="D2336" s="406" t="s">
        <v>302</v>
      </c>
      <c r="E2336" s="406" t="s">
        <v>407</v>
      </c>
      <c r="F2336" s="406">
        <v>10</v>
      </c>
      <c r="G2336" s="406" t="s">
        <v>230</v>
      </c>
      <c r="H2336" s="406" t="s">
        <v>160</v>
      </c>
      <c r="I2336" s="406" t="s">
        <v>246</v>
      </c>
      <c r="J2336" s="406" t="s">
        <v>307</v>
      </c>
      <c r="K2336" s="406"/>
      <c r="L2336" s="406"/>
      <c r="M2336" s="406"/>
      <c r="N2336" s="406"/>
      <c r="O2336" s="406">
        <v>0</v>
      </c>
      <c r="P2336" s="406">
        <v>0</v>
      </c>
      <c r="Q2336" s="463">
        <v>10</v>
      </c>
      <c r="R2336" s="464" t="s">
        <v>160</v>
      </c>
      <c r="S2336" s="464" t="s">
        <v>137</v>
      </c>
      <c r="T2336" s="464">
        <v>0</v>
      </c>
      <c r="U2336" s="464">
        <v>0</v>
      </c>
      <c r="V2336" s="464" t="s">
        <v>161</v>
      </c>
    </row>
    <row r="2337" spans="1:22" x14ac:dyDescent="0.2">
      <c r="A2337" s="406" t="s">
        <v>258</v>
      </c>
      <c r="B2337" s="406" t="s">
        <v>259</v>
      </c>
      <c r="C2337" s="406" t="s">
        <v>123</v>
      </c>
      <c r="D2337" s="406" t="s">
        <v>303</v>
      </c>
      <c r="E2337" s="406" t="s">
        <v>407</v>
      </c>
      <c r="F2337" s="406">
        <v>10</v>
      </c>
      <c r="G2337" s="406" t="s">
        <v>230</v>
      </c>
      <c r="H2337" s="406" t="s">
        <v>160</v>
      </c>
      <c r="I2337" s="406" t="s">
        <v>246</v>
      </c>
      <c r="J2337" s="406" t="s">
        <v>314</v>
      </c>
      <c r="K2337" s="406"/>
      <c r="L2337" s="406"/>
      <c r="M2337" s="406"/>
      <c r="N2337" s="406"/>
      <c r="O2337" s="406">
        <v>0</v>
      </c>
      <c r="P2337" s="406">
        <v>0.3</v>
      </c>
      <c r="Q2337" s="463">
        <v>10</v>
      </c>
      <c r="R2337" s="464" t="s">
        <v>160</v>
      </c>
      <c r="S2337" s="464" t="s">
        <v>138</v>
      </c>
      <c r="T2337" s="464">
        <v>0</v>
      </c>
      <c r="U2337" s="464">
        <v>0.3</v>
      </c>
      <c r="V2337" s="464" t="s">
        <v>161</v>
      </c>
    </row>
    <row r="2338" spans="1:22" x14ac:dyDescent="0.2">
      <c r="A2338" s="406" t="s">
        <v>258</v>
      </c>
      <c r="B2338" s="406" t="s">
        <v>259</v>
      </c>
      <c r="C2338" s="406" t="s">
        <v>123</v>
      </c>
      <c r="D2338" s="406" t="s">
        <v>303</v>
      </c>
      <c r="E2338" s="406" t="s">
        <v>407</v>
      </c>
      <c r="F2338" s="406">
        <v>10</v>
      </c>
      <c r="G2338" s="406" t="s">
        <v>230</v>
      </c>
      <c r="H2338" s="406" t="s">
        <v>160</v>
      </c>
      <c r="I2338" s="406" t="s">
        <v>246</v>
      </c>
      <c r="J2338" s="406" t="s">
        <v>307</v>
      </c>
      <c r="K2338" s="406"/>
      <c r="L2338" s="406"/>
      <c r="M2338" s="406"/>
      <c r="N2338" s="406"/>
      <c r="O2338" s="406">
        <v>0</v>
      </c>
      <c r="P2338" s="406">
        <v>0</v>
      </c>
      <c r="Q2338" s="463">
        <v>10</v>
      </c>
      <c r="R2338" s="464" t="s">
        <v>160</v>
      </c>
      <c r="S2338" s="464" t="s">
        <v>139</v>
      </c>
      <c r="T2338" s="464">
        <v>0</v>
      </c>
      <c r="U2338" s="464">
        <v>0</v>
      </c>
      <c r="V2338" s="464" t="s">
        <v>161</v>
      </c>
    </row>
    <row r="2339" spans="1:22" x14ac:dyDescent="0.2">
      <c r="A2339" s="406" t="s">
        <v>258</v>
      </c>
      <c r="B2339" s="406" t="s">
        <v>259</v>
      </c>
      <c r="C2339" s="406" t="s">
        <v>123</v>
      </c>
      <c r="D2339" s="406" t="s">
        <v>304</v>
      </c>
      <c r="E2339" s="406" t="s">
        <v>407</v>
      </c>
      <c r="F2339" s="406">
        <v>10</v>
      </c>
      <c r="G2339" s="406" t="s">
        <v>230</v>
      </c>
      <c r="H2339" s="406" t="s">
        <v>160</v>
      </c>
      <c r="I2339" s="406" t="s">
        <v>246</v>
      </c>
      <c r="J2339" s="406" t="s">
        <v>314</v>
      </c>
      <c r="K2339" s="406"/>
      <c r="L2339" s="406"/>
      <c r="M2339" s="406"/>
      <c r="N2339" s="406"/>
      <c r="O2339" s="406">
        <v>0</v>
      </c>
      <c r="P2339" s="406">
        <v>0.3</v>
      </c>
      <c r="Q2339" s="463">
        <v>10</v>
      </c>
      <c r="R2339" s="464" t="s">
        <v>160</v>
      </c>
      <c r="S2339" s="464" t="s">
        <v>140</v>
      </c>
      <c r="T2339" s="464">
        <v>0</v>
      </c>
      <c r="U2339" s="464">
        <v>0.3</v>
      </c>
      <c r="V2339" s="464" t="s">
        <v>161</v>
      </c>
    </row>
    <row r="2340" spans="1:22" x14ac:dyDescent="0.2">
      <c r="A2340" s="406" t="s">
        <v>258</v>
      </c>
      <c r="B2340" s="406" t="s">
        <v>259</v>
      </c>
      <c r="C2340" s="406" t="s">
        <v>123</v>
      </c>
      <c r="D2340" s="406" t="s">
        <v>304</v>
      </c>
      <c r="E2340" s="406" t="s">
        <v>407</v>
      </c>
      <c r="F2340" s="406">
        <v>10</v>
      </c>
      <c r="G2340" s="406" t="s">
        <v>230</v>
      </c>
      <c r="H2340" s="406" t="s">
        <v>160</v>
      </c>
      <c r="I2340" s="406" t="s">
        <v>246</v>
      </c>
      <c r="J2340" s="406" t="s">
        <v>307</v>
      </c>
      <c r="K2340" s="406"/>
      <c r="L2340" s="406"/>
      <c r="M2340" s="406"/>
      <c r="N2340" s="406"/>
      <c r="O2340" s="406">
        <v>0</v>
      </c>
      <c r="P2340" s="406">
        <v>0</v>
      </c>
      <c r="Q2340" s="463">
        <v>10</v>
      </c>
      <c r="R2340" s="464" t="s">
        <v>160</v>
      </c>
      <c r="S2340" s="464" t="s">
        <v>141</v>
      </c>
      <c r="T2340" s="464">
        <v>0</v>
      </c>
      <c r="U2340" s="464">
        <v>0</v>
      </c>
      <c r="V2340" s="464" t="s">
        <v>161</v>
      </c>
    </row>
    <row r="2341" spans="1:22" x14ac:dyDescent="0.2">
      <c r="A2341" s="406" t="s">
        <v>258</v>
      </c>
      <c r="B2341" s="406" t="s">
        <v>259</v>
      </c>
      <c r="C2341" s="406" t="s">
        <v>123</v>
      </c>
      <c r="D2341" s="406" t="s">
        <v>73</v>
      </c>
      <c r="E2341" s="406" t="s">
        <v>407</v>
      </c>
      <c r="F2341" s="406">
        <v>11</v>
      </c>
      <c r="G2341" s="406" t="s">
        <v>230</v>
      </c>
      <c r="H2341" s="406" t="s">
        <v>162</v>
      </c>
      <c r="I2341" s="406" t="s">
        <v>246</v>
      </c>
      <c r="J2341" s="406" t="s">
        <v>314</v>
      </c>
      <c r="K2341" s="406"/>
      <c r="L2341" s="406"/>
      <c r="M2341" s="406"/>
      <c r="N2341" s="406"/>
      <c r="O2341" s="406">
        <v>0</v>
      </c>
      <c r="P2341" s="406">
        <v>1.5</v>
      </c>
      <c r="Q2341" s="463">
        <v>11</v>
      </c>
      <c r="R2341" s="464" t="s">
        <v>162</v>
      </c>
      <c r="S2341" s="464" t="s">
        <v>132</v>
      </c>
      <c r="T2341" s="464">
        <v>0</v>
      </c>
      <c r="U2341" s="464">
        <v>1.5</v>
      </c>
      <c r="V2341" s="464" t="s">
        <v>163</v>
      </c>
    </row>
    <row r="2342" spans="1:22" x14ac:dyDescent="0.2">
      <c r="A2342" s="406" t="s">
        <v>258</v>
      </c>
      <c r="B2342" s="406" t="s">
        <v>259</v>
      </c>
      <c r="C2342" s="406" t="s">
        <v>123</v>
      </c>
      <c r="D2342" s="406" t="s">
        <v>73</v>
      </c>
      <c r="E2342" s="406" t="s">
        <v>407</v>
      </c>
      <c r="F2342" s="406">
        <v>11</v>
      </c>
      <c r="G2342" s="406" t="s">
        <v>230</v>
      </c>
      <c r="H2342" s="406" t="s">
        <v>162</v>
      </c>
      <c r="I2342" s="406" t="s">
        <v>246</v>
      </c>
      <c r="J2342" s="406" t="s">
        <v>307</v>
      </c>
      <c r="K2342" s="406"/>
      <c r="L2342" s="406"/>
      <c r="M2342" s="406"/>
      <c r="N2342" s="406"/>
      <c r="O2342" s="406">
        <v>0</v>
      </c>
      <c r="P2342" s="406">
        <v>0</v>
      </c>
      <c r="Q2342" s="463">
        <v>11</v>
      </c>
      <c r="R2342" s="464" t="s">
        <v>162</v>
      </c>
      <c r="S2342" s="464" t="s">
        <v>133</v>
      </c>
      <c r="T2342" s="464">
        <v>0</v>
      </c>
      <c r="U2342" s="464">
        <v>0</v>
      </c>
      <c r="V2342" s="464" t="s">
        <v>163</v>
      </c>
    </row>
    <row r="2343" spans="1:22" x14ac:dyDescent="0.2">
      <c r="A2343" s="406" t="s">
        <v>258</v>
      </c>
      <c r="B2343" s="406" t="s">
        <v>259</v>
      </c>
      <c r="C2343" s="406" t="s">
        <v>123</v>
      </c>
      <c r="D2343" s="406" t="s">
        <v>301</v>
      </c>
      <c r="E2343" s="406" t="s">
        <v>407</v>
      </c>
      <c r="F2343" s="406">
        <v>11</v>
      </c>
      <c r="G2343" s="406" t="s">
        <v>230</v>
      </c>
      <c r="H2343" s="406" t="s">
        <v>162</v>
      </c>
      <c r="I2343" s="406" t="s">
        <v>246</v>
      </c>
      <c r="J2343" s="406" t="s">
        <v>314</v>
      </c>
      <c r="K2343" s="406"/>
      <c r="L2343" s="406"/>
      <c r="M2343" s="406"/>
      <c r="N2343" s="406"/>
      <c r="O2343" s="406">
        <v>0</v>
      </c>
      <c r="P2343" s="406">
        <v>1</v>
      </c>
      <c r="Q2343" s="463">
        <v>11</v>
      </c>
      <c r="R2343" s="464" t="s">
        <v>162</v>
      </c>
      <c r="S2343" s="464" t="s">
        <v>134</v>
      </c>
      <c r="T2343" s="464">
        <v>0</v>
      </c>
      <c r="U2343" s="464">
        <v>1</v>
      </c>
      <c r="V2343" s="464" t="s">
        <v>163</v>
      </c>
    </row>
    <row r="2344" spans="1:22" x14ac:dyDescent="0.2">
      <c r="A2344" s="406" t="s">
        <v>258</v>
      </c>
      <c r="B2344" s="406" t="s">
        <v>259</v>
      </c>
      <c r="C2344" s="406" t="s">
        <v>123</v>
      </c>
      <c r="D2344" s="406" t="s">
        <v>301</v>
      </c>
      <c r="E2344" s="406" t="s">
        <v>407</v>
      </c>
      <c r="F2344" s="406">
        <v>11</v>
      </c>
      <c r="G2344" s="406" t="s">
        <v>230</v>
      </c>
      <c r="H2344" s="406" t="s">
        <v>162</v>
      </c>
      <c r="I2344" s="406" t="s">
        <v>246</v>
      </c>
      <c r="J2344" s="406" t="s">
        <v>307</v>
      </c>
      <c r="K2344" s="406"/>
      <c r="L2344" s="406"/>
      <c r="M2344" s="406"/>
      <c r="N2344" s="406"/>
      <c r="O2344" s="406">
        <v>0</v>
      </c>
      <c r="P2344" s="406">
        <v>0</v>
      </c>
      <c r="Q2344" s="463">
        <v>11</v>
      </c>
      <c r="R2344" s="464" t="s">
        <v>162</v>
      </c>
      <c r="S2344" s="464" t="s">
        <v>135</v>
      </c>
      <c r="T2344" s="464">
        <v>0</v>
      </c>
      <c r="U2344" s="464">
        <v>0</v>
      </c>
      <c r="V2344" s="464" t="s">
        <v>163</v>
      </c>
    </row>
    <row r="2345" spans="1:22" x14ac:dyDescent="0.2">
      <c r="A2345" s="406" t="s">
        <v>258</v>
      </c>
      <c r="B2345" s="406" t="s">
        <v>259</v>
      </c>
      <c r="C2345" s="406" t="s">
        <v>123</v>
      </c>
      <c r="D2345" s="406" t="s">
        <v>302</v>
      </c>
      <c r="E2345" s="406" t="s">
        <v>407</v>
      </c>
      <c r="F2345" s="406">
        <v>11</v>
      </c>
      <c r="G2345" s="406" t="s">
        <v>230</v>
      </c>
      <c r="H2345" s="406" t="s">
        <v>162</v>
      </c>
      <c r="I2345" s="406" t="s">
        <v>246</v>
      </c>
      <c r="J2345" s="406" t="s">
        <v>314</v>
      </c>
      <c r="K2345" s="406"/>
      <c r="L2345" s="406"/>
      <c r="M2345" s="406"/>
      <c r="N2345" s="406"/>
      <c r="O2345" s="406">
        <v>0</v>
      </c>
      <c r="P2345" s="406">
        <v>0.3</v>
      </c>
      <c r="Q2345" s="463">
        <v>11</v>
      </c>
      <c r="R2345" s="464" t="s">
        <v>162</v>
      </c>
      <c r="S2345" s="464" t="s">
        <v>136</v>
      </c>
      <c r="T2345" s="464">
        <v>0</v>
      </c>
      <c r="U2345" s="464">
        <v>0.3</v>
      </c>
      <c r="V2345" s="464" t="s">
        <v>163</v>
      </c>
    </row>
    <row r="2346" spans="1:22" x14ac:dyDescent="0.2">
      <c r="A2346" s="406" t="s">
        <v>258</v>
      </c>
      <c r="B2346" s="406" t="s">
        <v>259</v>
      </c>
      <c r="C2346" s="406" t="s">
        <v>123</v>
      </c>
      <c r="D2346" s="406" t="s">
        <v>302</v>
      </c>
      <c r="E2346" s="406" t="s">
        <v>407</v>
      </c>
      <c r="F2346" s="406">
        <v>11</v>
      </c>
      <c r="G2346" s="406" t="s">
        <v>230</v>
      </c>
      <c r="H2346" s="406" t="s">
        <v>162</v>
      </c>
      <c r="I2346" s="406" t="s">
        <v>246</v>
      </c>
      <c r="J2346" s="406" t="s">
        <v>307</v>
      </c>
      <c r="K2346" s="406"/>
      <c r="L2346" s="406"/>
      <c r="M2346" s="406"/>
      <c r="N2346" s="406"/>
      <c r="O2346" s="406">
        <v>0</v>
      </c>
      <c r="P2346" s="406">
        <v>0</v>
      </c>
      <c r="Q2346" s="463">
        <v>11</v>
      </c>
      <c r="R2346" s="464" t="s">
        <v>162</v>
      </c>
      <c r="S2346" s="464" t="s">
        <v>137</v>
      </c>
      <c r="T2346" s="464">
        <v>0</v>
      </c>
      <c r="U2346" s="464">
        <v>0</v>
      </c>
      <c r="V2346" s="464" t="s">
        <v>163</v>
      </c>
    </row>
    <row r="2347" spans="1:22" x14ac:dyDescent="0.2">
      <c r="A2347" s="406" t="s">
        <v>258</v>
      </c>
      <c r="B2347" s="406" t="s">
        <v>259</v>
      </c>
      <c r="C2347" s="406" t="s">
        <v>123</v>
      </c>
      <c r="D2347" s="406" t="s">
        <v>303</v>
      </c>
      <c r="E2347" s="406" t="s">
        <v>407</v>
      </c>
      <c r="F2347" s="406">
        <v>11</v>
      </c>
      <c r="G2347" s="406" t="s">
        <v>230</v>
      </c>
      <c r="H2347" s="406" t="s">
        <v>162</v>
      </c>
      <c r="I2347" s="406" t="s">
        <v>246</v>
      </c>
      <c r="J2347" s="406" t="s">
        <v>314</v>
      </c>
      <c r="K2347" s="406"/>
      <c r="L2347" s="406"/>
      <c r="M2347" s="406"/>
      <c r="N2347" s="406"/>
      <c r="O2347" s="406">
        <v>0</v>
      </c>
      <c r="P2347" s="406">
        <v>0.3</v>
      </c>
      <c r="Q2347" s="463">
        <v>11</v>
      </c>
      <c r="R2347" s="464" t="s">
        <v>162</v>
      </c>
      <c r="S2347" s="464" t="s">
        <v>138</v>
      </c>
      <c r="T2347" s="464">
        <v>0</v>
      </c>
      <c r="U2347" s="464">
        <v>0.3</v>
      </c>
      <c r="V2347" s="464" t="s">
        <v>163</v>
      </c>
    </row>
    <row r="2348" spans="1:22" x14ac:dyDescent="0.2">
      <c r="A2348" s="406" t="s">
        <v>258</v>
      </c>
      <c r="B2348" s="406" t="s">
        <v>259</v>
      </c>
      <c r="C2348" s="406" t="s">
        <v>123</v>
      </c>
      <c r="D2348" s="406" t="s">
        <v>303</v>
      </c>
      <c r="E2348" s="406" t="s">
        <v>407</v>
      </c>
      <c r="F2348" s="406">
        <v>11</v>
      </c>
      <c r="G2348" s="406" t="s">
        <v>230</v>
      </c>
      <c r="H2348" s="406" t="s">
        <v>162</v>
      </c>
      <c r="I2348" s="406" t="s">
        <v>246</v>
      </c>
      <c r="J2348" s="406" t="s">
        <v>307</v>
      </c>
      <c r="K2348" s="406"/>
      <c r="L2348" s="406"/>
      <c r="M2348" s="406"/>
      <c r="N2348" s="406"/>
      <c r="O2348" s="406">
        <v>0</v>
      </c>
      <c r="P2348" s="406">
        <v>0</v>
      </c>
      <c r="Q2348" s="463">
        <v>11</v>
      </c>
      <c r="R2348" s="464" t="s">
        <v>162</v>
      </c>
      <c r="S2348" s="464" t="s">
        <v>139</v>
      </c>
      <c r="T2348" s="464">
        <v>0</v>
      </c>
      <c r="U2348" s="464">
        <v>0</v>
      </c>
      <c r="V2348" s="464" t="s">
        <v>163</v>
      </c>
    </row>
    <row r="2349" spans="1:22" x14ac:dyDescent="0.2">
      <c r="A2349" s="406" t="s">
        <v>258</v>
      </c>
      <c r="B2349" s="406" t="s">
        <v>259</v>
      </c>
      <c r="C2349" s="406" t="s">
        <v>123</v>
      </c>
      <c r="D2349" s="406" t="s">
        <v>304</v>
      </c>
      <c r="E2349" s="406" t="s">
        <v>407</v>
      </c>
      <c r="F2349" s="406">
        <v>11</v>
      </c>
      <c r="G2349" s="406" t="s">
        <v>230</v>
      </c>
      <c r="H2349" s="406" t="s">
        <v>162</v>
      </c>
      <c r="I2349" s="406" t="s">
        <v>246</v>
      </c>
      <c r="J2349" s="406" t="s">
        <v>314</v>
      </c>
      <c r="K2349" s="406"/>
      <c r="L2349" s="406"/>
      <c r="M2349" s="406"/>
      <c r="N2349" s="406"/>
      <c r="O2349" s="406">
        <v>0</v>
      </c>
      <c r="P2349" s="406">
        <v>0.3</v>
      </c>
      <c r="Q2349" s="463">
        <v>11</v>
      </c>
      <c r="R2349" s="464" t="s">
        <v>162</v>
      </c>
      <c r="S2349" s="464" t="s">
        <v>140</v>
      </c>
      <c r="T2349" s="464">
        <v>0</v>
      </c>
      <c r="U2349" s="464">
        <v>0.3</v>
      </c>
      <c r="V2349" s="464" t="s">
        <v>163</v>
      </c>
    </row>
    <row r="2350" spans="1:22" x14ac:dyDescent="0.2">
      <c r="A2350" s="406" t="s">
        <v>258</v>
      </c>
      <c r="B2350" s="406" t="s">
        <v>259</v>
      </c>
      <c r="C2350" s="406" t="s">
        <v>123</v>
      </c>
      <c r="D2350" s="406" t="s">
        <v>304</v>
      </c>
      <c r="E2350" s="406" t="s">
        <v>407</v>
      </c>
      <c r="F2350" s="406">
        <v>11</v>
      </c>
      <c r="G2350" s="406" t="s">
        <v>230</v>
      </c>
      <c r="H2350" s="406" t="s">
        <v>162</v>
      </c>
      <c r="I2350" s="406" t="s">
        <v>246</v>
      </c>
      <c r="J2350" s="406" t="s">
        <v>307</v>
      </c>
      <c r="K2350" s="406"/>
      <c r="L2350" s="406"/>
      <c r="M2350" s="406"/>
      <c r="N2350" s="406"/>
      <c r="O2350" s="406">
        <v>0</v>
      </c>
      <c r="P2350" s="406">
        <v>0</v>
      </c>
      <c r="Q2350" s="463">
        <v>11</v>
      </c>
      <c r="R2350" s="464" t="s">
        <v>162</v>
      </c>
      <c r="S2350" s="464" t="s">
        <v>141</v>
      </c>
      <c r="T2350" s="464">
        <v>0</v>
      </c>
      <c r="U2350" s="464">
        <v>0</v>
      </c>
      <c r="V2350" s="464" t="s">
        <v>163</v>
      </c>
    </row>
    <row r="2351" spans="1:22" x14ac:dyDescent="0.2">
      <c r="A2351" s="406" t="s">
        <v>258</v>
      </c>
      <c r="B2351" s="406" t="s">
        <v>259</v>
      </c>
      <c r="C2351" s="406" t="s">
        <v>123</v>
      </c>
      <c r="D2351" s="406" t="s">
        <v>73</v>
      </c>
      <c r="E2351" s="406" t="s">
        <v>407</v>
      </c>
      <c r="F2351" s="406">
        <v>12</v>
      </c>
      <c r="G2351" s="406" t="s">
        <v>230</v>
      </c>
      <c r="H2351" s="406" t="s">
        <v>164</v>
      </c>
      <c r="I2351" s="406" t="s">
        <v>246</v>
      </c>
      <c r="J2351" s="406" t="s">
        <v>314</v>
      </c>
      <c r="K2351" s="406"/>
      <c r="L2351" s="406"/>
      <c r="M2351" s="406"/>
      <c r="N2351" s="406"/>
      <c r="O2351" s="406">
        <v>0</v>
      </c>
      <c r="P2351" s="406">
        <v>1.5</v>
      </c>
      <c r="Q2351" s="463">
        <v>12</v>
      </c>
      <c r="R2351" s="464" t="s">
        <v>164</v>
      </c>
      <c r="S2351" s="464" t="s">
        <v>132</v>
      </c>
      <c r="T2351" s="464">
        <v>0</v>
      </c>
      <c r="U2351" s="464">
        <v>1.5</v>
      </c>
      <c r="V2351" s="464" t="s">
        <v>165</v>
      </c>
    </row>
    <row r="2352" spans="1:22" x14ac:dyDescent="0.2">
      <c r="A2352" s="406" t="s">
        <v>258</v>
      </c>
      <c r="B2352" s="406" t="s">
        <v>259</v>
      </c>
      <c r="C2352" s="406" t="s">
        <v>123</v>
      </c>
      <c r="D2352" s="406" t="s">
        <v>73</v>
      </c>
      <c r="E2352" s="406" t="s">
        <v>407</v>
      </c>
      <c r="F2352" s="406">
        <v>12</v>
      </c>
      <c r="G2352" s="406" t="s">
        <v>230</v>
      </c>
      <c r="H2352" s="406" t="s">
        <v>164</v>
      </c>
      <c r="I2352" s="406" t="s">
        <v>246</v>
      </c>
      <c r="J2352" s="406" t="s">
        <v>307</v>
      </c>
      <c r="K2352" s="406"/>
      <c r="L2352" s="406"/>
      <c r="M2352" s="406"/>
      <c r="N2352" s="406"/>
      <c r="O2352" s="406">
        <v>0</v>
      </c>
      <c r="P2352" s="406">
        <v>0</v>
      </c>
      <c r="Q2352" s="463">
        <v>12</v>
      </c>
      <c r="R2352" s="464" t="s">
        <v>164</v>
      </c>
      <c r="S2352" s="464" t="s">
        <v>133</v>
      </c>
      <c r="T2352" s="464">
        <v>0</v>
      </c>
      <c r="U2352" s="464">
        <v>0</v>
      </c>
      <c r="V2352" s="464" t="s">
        <v>165</v>
      </c>
    </row>
    <row r="2353" spans="1:22" x14ac:dyDescent="0.2">
      <c r="A2353" s="406" t="s">
        <v>258</v>
      </c>
      <c r="B2353" s="406" t="s">
        <v>259</v>
      </c>
      <c r="C2353" s="406" t="s">
        <v>123</v>
      </c>
      <c r="D2353" s="406" t="s">
        <v>301</v>
      </c>
      <c r="E2353" s="406" t="s">
        <v>407</v>
      </c>
      <c r="F2353" s="406">
        <v>12</v>
      </c>
      <c r="G2353" s="406" t="s">
        <v>230</v>
      </c>
      <c r="H2353" s="406" t="s">
        <v>164</v>
      </c>
      <c r="I2353" s="406" t="s">
        <v>246</v>
      </c>
      <c r="J2353" s="406" t="s">
        <v>314</v>
      </c>
      <c r="K2353" s="406"/>
      <c r="L2353" s="406"/>
      <c r="M2353" s="406"/>
      <c r="N2353" s="406"/>
      <c r="O2353" s="406">
        <v>0</v>
      </c>
      <c r="P2353" s="406">
        <v>0.7</v>
      </c>
      <c r="Q2353" s="463">
        <v>12</v>
      </c>
      <c r="R2353" s="464" t="s">
        <v>164</v>
      </c>
      <c r="S2353" s="464" t="s">
        <v>134</v>
      </c>
      <c r="T2353" s="464">
        <v>0</v>
      </c>
      <c r="U2353" s="464">
        <v>0.7</v>
      </c>
      <c r="V2353" s="464" t="s">
        <v>165</v>
      </c>
    </row>
    <row r="2354" spans="1:22" x14ac:dyDescent="0.2">
      <c r="A2354" s="406" t="s">
        <v>258</v>
      </c>
      <c r="B2354" s="406" t="s">
        <v>259</v>
      </c>
      <c r="C2354" s="406" t="s">
        <v>123</v>
      </c>
      <c r="D2354" s="406" t="s">
        <v>301</v>
      </c>
      <c r="E2354" s="406" t="s">
        <v>407</v>
      </c>
      <c r="F2354" s="406">
        <v>12</v>
      </c>
      <c r="G2354" s="406" t="s">
        <v>230</v>
      </c>
      <c r="H2354" s="406" t="s">
        <v>164</v>
      </c>
      <c r="I2354" s="406" t="s">
        <v>246</v>
      </c>
      <c r="J2354" s="406" t="s">
        <v>307</v>
      </c>
      <c r="K2354" s="406"/>
      <c r="L2354" s="406"/>
      <c r="M2354" s="406"/>
      <c r="N2354" s="406"/>
      <c r="O2354" s="406">
        <v>0</v>
      </c>
      <c r="P2354" s="406">
        <v>0</v>
      </c>
      <c r="Q2354" s="463">
        <v>12</v>
      </c>
      <c r="R2354" s="464" t="s">
        <v>164</v>
      </c>
      <c r="S2354" s="464" t="s">
        <v>135</v>
      </c>
      <c r="T2354" s="464">
        <v>0</v>
      </c>
      <c r="U2354" s="464">
        <v>0</v>
      </c>
      <c r="V2354" s="464" t="s">
        <v>165</v>
      </c>
    </row>
    <row r="2355" spans="1:22" x14ac:dyDescent="0.2">
      <c r="A2355" s="406" t="s">
        <v>258</v>
      </c>
      <c r="B2355" s="406" t="s">
        <v>259</v>
      </c>
      <c r="C2355" s="406" t="s">
        <v>123</v>
      </c>
      <c r="D2355" s="406" t="s">
        <v>302</v>
      </c>
      <c r="E2355" s="406" t="s">
        <v>407</v>
      </c>
      <c r="F2355" s="406">
        <v>12</v>
      </c>
      <c r="G2355" s="406" t="s">
        <v>230</v>
      </c>
      <c r="H2355" s="406" t="s">
        <v>164</v>
      </c>
      <c r="I2355" s="406" t="s">
        <v>246</v>
      </c>
      <c r="J2355" s="406" t="s">
        <v>314</v>
      </c>
      <c r="K2355" s="406"/>
      <c r="L2355" s="406"/>
      <c r="M2355" s="406"/>
      <c r="N2355" s="406"/>
      <c r="O2355" s="406">
        <v>0</v>
      </c>
      <c r="P2355" s="406">
        <v>0</v>
      </c>
      <c r="Q2355" s="463">
        <v>12</v>
      </c>
      <c r="R2355" s="464" t="s">
        <v>164</v>
      </c>
      <c r="S2355" s="464" t="s">
        <v>136</v>
      </c>
      <c r="T2355" s="464">
        <v>0</v>
      </c>
      <c r="U2355" s="464">
        <v>0</v>
      </c>
      <c r="V2355" s="464" t="s">
        <v>165</v>
      </c>
    </row>
    <row r="2356" spans="1:22" x14ac:dyDescent="0.2">
      <c r="A2356" s="406" t="s">
        <v>258</v>
      </c>
      <c r="B2356" s="406" t="s">
        <v>259</v>
      </c>
      <c r="C2356" s="406" t="s">
        <v>123</v>
      </c>
      <c r="D2356" s="406" t="s">
        <v>302</v>
      </c>
      <c r="E2356" s="406" t="s">
        <v>407</v>
      </c>
      <c r="F2356" s="406">
        <v>12</v>
      </c>
      <c r="G2356" s="406" t="s">
        <v>230</v>
      </c>
      <c r="H2356" s="406" t="s">
        <v>164</v>
      </c>
      <c r="I2356" s="406" t="s">
        <v>246</v>
      </c>
      <c r="J2356" s="406" t="s">
        <v>307</v>
      </c>
      <c r="K2356" s="406"/>
      <c r="L2356" s="406"/>
      <c r="M2356" s="406"/>
      <c r="N2356" s="406"/>
      <c r="O2356" s="406">
        <v>0</v>
      </c>
      <c r="P2356" s="406">
        <v>0</v>
      </c>
      <c r="Q2356" s="463">
        <v>12</v>
      </c>
      <c r="R2356" s="464" t="s">
        <v>164</v>
      </c>
      <c r="S2356" s="464" t="s">
        <v>137</v>
      </c>
      <c r="T2356" s="464">
        <v>0</v>
      </c>
      <c r="U2356" s="464">
        <v>0</v>
      </c>
      <c r="V2356" s="464" t="s">
        <v>165</v>
      </c>
    </row>
    <row r="2357" spans="1:22" x14ac:dyDescent="0.2">
      <c r="A2357" s="406" t="s">
        <v>258</v>
      </c>
      <c r="B2357" s="406" t="s">
        <v>259</v>
      </c>
      <c r="C2357" s="406" t="s">
        <v>123</v>
      </c>
      <c r="D2357" s="406" t="s">
        <v>303</v>
      </c>
      <c r="E2357" s="406" t="s">
        <v>407</v>
      </c>
      <c r="F2357" s="406">
        <v>12</v>
      </c>
      <c r="G2357" s="406" t="s">
        <v>230</v>
      </c>
      <c r="H2357" s="406" t="s">
        <v>164</v>
      </c>
      <c r="I2357" s="406" t="s">
        <v>246</v>
      </c>
      <c r="J2357" s="406" t="s">
        <v>314</v>
      </c>
      <c r="K2357" s="406"/>
      <c r="L2357" s="406"/>
      <c r="M2357" s="406"/>
      <c r="N2357" s="406"/>
      <c r="O2357" s="406">
        <v>0</v>
      </c>
      <c r="P2357" s="406">
        <v>0</v>
      </c>
      <c r="Q2357" s="463">
        <v>12</v>
      </c>
      <c r="R2357" s="464" t="s">
        <v>164</v>
      </c>
      <c r="S2357" s="464" t="s">
        <v>138</v>
      </c>
      <c r="T2357" s="464">
        <v>0</v>
      </c>
      <c r="U2357" s="464">
        <v>0</v>
      </c>
      <c r="V2357" s="464" t="s">
        <v>165</v>
      </c>
    </row>
    <row r="2358" spans="1:22" x14ac:dyDescent="0.2">
      <c r="A2358" s="406" t="s">
        <v>258</v>
      </c>
      <c r="B2358" s="406" t="s">
        <v>259</v>
      </c>
      <c r="C2358" s="406" t="s">
        <v>123</v>
      </c>
      <c r="D2358" s="406" t="s">
        <v>303</v>
      </c>
      <c r="E2358" s="406" t="s">
        <v>407</v>
      </c>
      <c r="F2358" s="406">
        <v>12</v>
      </c>
      <c r="G2358" s="406" t="s">
        <v>230</v>
      </c>
      <c r="H2358" s="406" t="s">
        <v>164</v>
      </c>
      <c r="I2358" s="406" t="s">
        <v>246</v>
      </c>
      <c r="J2358" s="406" t="s">
        <v>307</v>
      </c>
      <c r="K2358" s="406"/>
      <c r="L2358" s="406"/>
      <c r="M2358" s="406"/>
      <c r="N2358" s="406"/>
      <c r="O2358" s="406">
        <v>0</v>
      </c>
      <c r="P2358" s="406">
        <v>0</v>
      </c>
      <c r="Q2358" s="463">
        <v>12</v>
      </c>
      <c r="R2358" s="464" t="s">
        <v>164</v>
      </c>
      <c r="S2358" s="464" t="s">
        <v>139</v>
      </c>
      <c r="T2358" s="464">
        <v>0</v>
      </c>
      <c r="U2358" s="464">
        <v>0</v>
      </c>
      <c r="V2358" s="464" t="s">
        <v>165</v>
      </c>
    </row>
    <row r="2359" spans="1:22" x14ac:dyDescent="0.2">
      <c r="A2359" s="406" t="s">
        <v>258</v>
      </c>
      <c r="B2359" s="406" t="s">
        <v>259</v>
      </c>
      <c r="C2359" s="406" t="s">
        <v>123</v>
      </c>
      <c r="D2359" s="406" t="s">
        <v>304</v>
      </c>
      <c r="E2359" s="406" t="s">
        <v>407</v>
      </c>
      <c r="F2359" s="406">
        <v>12</v>
      </c>
      <c r="G2359" s="406" t="s">
        <v>230</v>
      </c>
      <c r="H2359" s="406" t="s">
        <v>164</v>
      </c>
      <c r="I2359" s="406" t="s">
        <v>246</v>
      </c>
      <c r="J2359" s="406" t="s">
        <v>314</v>
      </c>
      <c r="K2359" s="406"/>
      <c r="L2359" s="406"/>
      <c r="M2359" s="406"/>
      <c r="N2359" s="406"/>
      <c r="O2359" s="406">
        <v>0</v>
      </c>
      <c r="P2359" s="406">
        <v>0</v>
      </c>
      <c r="Q2359" s="463">
        <v>12</v>
      </c>
      <c r="R2359" s="464" t="s">
        <v>164</v>
      </c>
      <c r="S2359" s="464" t="s">
        <v>140</v>
      </c>
      <c r="T2359" s="464">
        <v>0</v>
      </c>
      <c r="U2359" s="464">
        <v>0</v>
      </c>
      <c r="V2359" s="464" t="s">
        <v>165</v>
      </c>
    </row>
    <row r="2360" spans="1:22" x14ac:dyDescent="0.2">
      <c r="A2360" s="406" t="s">
        <v>258</v>
      </c>
      <c r="B2360" s="406" t="s">
        <v>259</v>
      </c>
      <c r="C2360" s="406" t="s">
        <v>123</v>
      </c>
      <c r="D2360" s="406" t="s">
        <v>304</v>
      </c>
      <c r="E2360" s="406" t="s">
        <v>407</v>
      </c>
      <c r="F2360" s="406">
        <v>12</v>
      </c>
      <c r="G2360" s="406" t="s">
        <v>230</v>
      </c>
      <c r="H2360" s="406" t="s">
        <v>164</v>
      </c>
      <c r="I2360" s="406" t="s">
        <v>246</v>
      </c>
      <c r="J2360" s="406" t="s">
        <v>307</v>
      </c>
      <c r="K2360" s="406"/>
      <c r="L2360" s="406"/>
      <c r="M2360" s="406"/>
      <c r="N2360" s="406"/>
      <c r="O2360" s="406">
        <v>0</v>
      </c>
      <c r="P2360" s="406">
        <v>0</v>
      </c>
      <c r="Q2360" s="463">
        <v>12</v>
      </c>
      <c r="R2360" s="464" t="s">
        <v>164</v>
      </c>
      <c r="S2360" s="464" t="s">
        <v>141</v>
      </c>
      <c r="T2360" s="464">
        <v>0</v>
      </c>
      <c r="U2360" s="464">
        <v>0</v>
      </c>
      <c r="V2360" s="464" t="s">
        <v>165</v>
      </c>
    </row>
    <row r="2361" spans="1:22" x14ac:dyDescent="0.2">
      <c r="A2361" s="406" t="s">
        <v>258</v>
      </c>
      <c r="B2361" s="406" t="s">
        <v>259</v>
      </c>
      <c r="C2361" s="406" t="s">
        <v>123</v>
      </c>
      <c r="D2361" s="406" t="s">
        <v>73</v>
      </c>
      <c r="E2361" s="406" t="s">
        <v>407</v>
      </c>
      <c r="F2361" s="406">
        <v>13</v>
      </c>
      <c r="G2361" s="406" t="s">
        <v>230</v>
      </c>
      <c r="H2361" s="406" t="s">
        <v>166</v>
      </c>
      <c r="I2361" s="406" t="s">
        <v>246</v>
      </c>
      <c r="J2361" s="406" t="s">
        <v>314</v>
      </c>
      <c r="K2361" s="406"/>
      <c r="L2361" s="406"/>
      <c r="M2361" s="406"/>
      <c r="N2361" s="406"/>
      <c r="O2361" s="406">
        <v>0</v>
      </c>
      <c r="P2361" s="406">
        <v>0.45</v>
      </c>
      <c r="Q2361" s="463">
        <v>13</v>
      </c>
      <c r="R2361" s="464" t="s">
        <v>166</v>
      </c>
      <c r="S2361" s="464" t="s">
        <v>132</v>
      </c>
      <c r="T2361" s="464">
        <v>0</v>
      </c>
      <c r="U2361" s="464">
        <v>0.45</v>
      </c>
      <c r="V2361" s="464" t="s">
        <v>167</v>
      </c>
    </row>
    <row r="2362" spans="1:22" x14ac:dyDescent="0.2">
      <c r="A2362" s="406" t="s">
        <v>258</v>
      </c>
      <c r="B2362" s="406" t="s">
        <v>259</v>
      </c>
      <c r="C2362" s="406" t="s">
        <v>123</v>
      </c>
      <c r="D2362" s="406" t="s">
        <v>73</v>
      </c>
      <c r="E2362" s="406" t="s">
        <v>407</v>
      </c>
      <c r="F2362" s="406">
        <v>13</v>
      </c>
      <c r="G2362" s="406" t="s">
        <v>230</v>
      </c>
      <c r="H2362" s="406" t="s">
        <v>166</v>
      </c>
      <c r="I2362" s="406" t="s">
        <v>246</v>
      </c>
      <c r="J2362" s="406" t="s">
        <v>307</v>
      </c>
      <c r="K2362" s="406"/>
      <c r="L2362" s="406"/>
      <c r="M2362" s="406"/>
      <c r="N2362" s="406"/>
      <c r="O2362" s="406">
        <v>0</v>
      </c>
      <c r="P2362" s="406">
        <v>0</v>
      </c>
      <c r="Q2362" s="463">
        <v>13</v>
      </c>
      <c r="R2362" s="464" t="s">
        <v>166</v>
      </c>
      <c r="S2362" s="464" t="s">
        <v>133</v>
      </c>
      <c r="T2362" s="464">
        <v>0</v>
      </c>
      <c r="U2362" s="464">
        <v>0</v>
      </c>
      <c r="V2362" s="464" t="s">
        <v>167</v>
      </c>
    </row>
    <row r="2363" spans="1:22" x14ac:dyDescent="0.2">
      <c r="A2363" s="406" t="s">
        <v>258</v>
      </c>
      <c r="B2363" s="406" t="s">
        <v>259</v>
      </c>
      <c r="C2363" s="406" t="s">
        <v>123</v>
      </c>
      <c r="D2363" s="406" t="s">
        <v>301</v>
      </c>
      <c r="E2363" s="406" t="s">
        <v>407</v>
      </c>
      <c r="F2363" s="406">
        <v>13</v>
      </c>
      <c r="G2363" s="406" t="s">
        <v>230</v>
      </c>
      <c r="H2363" s="406" t="s">
        <v>166</v>
      </c>
      <c r="I2363" s="406" t="s">
        <v>246</v>
      </c>
      <c r="J2363" s="406" t="s">
        <v>314</v>
      </c>
      <c r="K2363" s="406"/>
      <c r="L2363" s="406"/>
      <c r="M2363" s="406"/>
      <c r="N2363" s="406"/>
      <c r="O2363" s="406">
        <v>0</v>
      </c>
      <c r="P2363" s="406">
        <v>0</v>
      </c>
      <c r="Q2363" s="463">
        <v>13</v>
      </c>
      <c r="R2363" s="464" t="s">
        <v>166</v>
      </c>
      <c r="S2363" s="464" t="s">
        <v>134</v>
      </c>
      <c r="T2363" s="464">
        <v>0</v>
      </c>
      <c r="U2363" s="464">
        <v>0</v>
      </c>
      <c r="V2363" s="464" t="s">
        <v>167</v>
      </c>
    </row>
    <row r="2364" spans="1:22" x14ac:dyDescent="0.2">
      <c r="A2364" s="406" t="s">
        <v>258</v>
      </c>
      <c r="B2364" s="406" t="s">
        <v>259</v>
      </c>
      <c r="C2364" s="406" t="s">
        <v>123</v>
      </c>
      <c r="D2364" s="406" t="s">
        <v>301</v>
      </c>
      <c r="E2364" s="406" t="s">
        <v>407</v>
      </c>
      <c r="F2364" s="406">
        <v>13</v>
      </c>
      <c r="G2364" s="406" t="s">
        <v>230</v>
      </c>
      <c r="H2364" s="406" t="s">
        <v>166</v>
      </c>
      <c r="I2364" s="406" t="s">
        <v>246</v>
      </c>
      <c r="J2364" s="406" t="s">
        <v>307</v>
      </c>
      <c r="K2364" s="406"/>
      <c r="L2364" s="406"/>
      <c r="M2364" s="406"/>
      <c r="N2364" s="406"/>
      <c r="O2364" s="406">
        <v>0</v>
      </c>
      <c r="P2364" s="406">
        <v>0</v>
      </c>
      <c r="Q2364" s="463">
        <v>13</v>
      </c>
      <c r="R2364" s="464" t="s">
        <v>166</v>
      </c>
      <c r="S2364" s="464" t="s">
        <v>135</v>
      </c>
      <c r="T2364" s="464">
        <v>0</v>
      </c>
      <c r="U2364" s="464">
        <v>0</v>
      </c>
      <c r="V2364" s="464" t="s">
        <v>167</v>
      </c>
    </row>
    <row r="2365" spans="1:22" x14ac:dyDescent="0.2">
      <c r="A2365" s="406" t="s">
        <v>258</v>
      </c>
      <c r="B2365" s="406" t="s">
        <v>259</v>
      </c>
      <c r="C2365" s="406" t="s">
        <v>123</v>
      </c>
      <c r="D2365" s="406" t="s">
        <v>302</v>
      </c>
      <c r="E2365" s="406" t="s">
        <v>407</v>
      </c>
      <c r="F2365" s="406">
        <v>13</v>
      </c>
      <c r="G2365" s="406" t="s">
        <v>230</v>
      </c>
      <c r="H2365" s="406" t="s">
        <v>166</v>
      </c>
      <c r="I2365" s="406" t="s">
        <v>246</v>
      </c>
      <c r="J2365" s="406" t="s">
        <v>314</v>
      </c>
      <c r="K2365" s="406"/>
      <c r="L2365" s="406"/>
      <c r="M2365" s="406"/>
      <c r="N2365" s="406"/>
      <c r="O2365" s="406">
        <v>0</v>
      </c>
      <c r="P2365" s="406">
        <v>0</v>
      </c>
      <c r="Q2365" s="463">
        <v>13</v>
      </c>
      <c r="R2365" s="464" t="s">
        <v>166</v>
      </c>
      <c r="S2365" s="464" t="s">
        <v>136</v>
      </c>
      <c r="T2365" s="464">
        <v>0</v>
      </c>
      <c r="U2365" s="464">
        <v>0</v>
      </c>
      <c r="V2365" s="464" t="s">
        <v>167</v>
      </c>
    </row>
    <row r="2366" spans="1:22" x14ac:dyDescent="0.2">
      <c r="A2366" s="406" t="s">
        <v>258</v>
      </c>
      <c r="B2366" s="406" t="s">
        <v>259</v>
      </c>
      <c r="C2366" s="406" t="s">
        <v>123</v>
      </c>
      <c r="D2366" s="406" t="s">
        <v>302</v>
      </c>
      <c r="E2366" s="406" t="s">
        <v>407</v>
      </c>
      <c r="F2366" s="406">
        <v>13</v>
      </c>
      <c r="G2366" s="406" t="s">
        <v>230</v>
      </c>
      <c r="H2366" s="406" t="s">
        <v>166</v>
      </c>
      <c r="I2366" s="406" t="s">
        <v>246</v>
      </c>
      <c r="J2366" s="406" t="s">
        <v>307</v>
      </c>
      <c r="K2366" s="406"/>
      <c r="L2366" s="406"/>
      <c r="M2366" s="406"/>
      <c r="N2366" s="406"/>
      <c r="O2366" s="406">
        <v>0</v>
      </c>
      <c r="P2366" s="406">
        <v>0</v>
      </c>
      <c r="Q2366" s="463">
        <v>13</v>
      </c>
      <c r="R2366" s="464" t="s">
        <v>166</v>
      </c>
      <c r="S2366" s="464" t="s">
        <v>137</v>
      </c>
      <c r="T2366" s="464">
        <v>0</v>
      </c>
      <c r="U2366" s="464">
        <v>0</v>
      </c>
      <c r="V2366" s="464" t="s">
        <v>167</v>
      </c>
    </row>
    <row r="2367" spans="1:22" x14ac:dyDescent="0.2">
      <c r="A2367" s="406" t="s">
        <v>258</v>
      </c>
      <c r="B2367" s="406" t="s">
        <v>259</v>
      </c>
      <c r="C2367" s="406" t="s">
        <v>123</v>
      </c>
      <c r="D2367" s="406" t="s">
        <v>303</v>
      </c>
      <c r="E2367" s="406" t="s">
        <v>407</v>
      </c>
      <c r="F2367" s="406">
        <v>13</v>
      </c>
      <c r="G2367" s="406" t="s">
        <v>230</v>
      </c>
      <c r="H2367" s="406" t="s">
        <v>166</v>
      </c>
      <c r="I2367" s="406" t="s">
        <v>246</v>
      </c>
      <c r="J2367" s="406" t="s">
        <v>314</v>
      </c>
      <c r="K2367" s="406"/>
      <c r="L2367" s="406"/>
      <c r="M2367" s="406"/>
      <c r="N2367" s="406"/>
      <c r="O2367" s="406">
        <v>0</v>
      </c>
      <c r="P2367" s="406">
        <v>0</v>
      </c>
      <c r="Q2367" s="463">
        <v>13</v>
      </c>
      <c r="R2367" s="464" t="s">
        <v>166</v>
      </c>
      <c r="S2367" s="464" t="s">
        <v>138</v>
      </c>
      <c r="T2367" s="464">
        <v>0</v>
      </c>
      <c r="U2367" s="464">
        <v>0</v>
      </c>
      <c r="V2367" s="464" t="s">
        <v>167</v>
      </c>
    </row>
    <row r="2368" spans="1:22" x14ac:dyDescent="0.2">
      <c r="A2368" s="406" t="s">
        <v>258</v>
      </c>
      <c r="B2368" s="406" t="s">
        <v>259</v>
      </c>
      <c r="C2368" s="406" t="s">
        <v>123</v>
      </c>
      <c r="D2368" s="406" t="s">
        <v>303</v>
      </c>
      <c r="E2368" s="406" t="s">
        <v>407</v>
      </c>
      <c r="F2368" s="406">
        <v>13</v>
      </c>
      <c r="G2368" s="406" t="s">
        <v>230</v>
      </c>
      <c r="H2368" s="406" t="s">
        <v>166</v>
      </c>
      <c r="I2368" s="406" t="s">
        <v>246</v>
      </c>
      <c r="J2368" s="406" t="s">
        <v>307</v>
      </c>
      <c r="K2368" s="406"/>
      <c r="L2368" s="406"/>
      <c r="M2368" s="406"/>
      <c r="N2368" s="406"/>
      <c r="O2368" s="406">
        <v>0</v>
      </c>
      <c r="P2368" s="406">
        <v>0</v>
      </c>
      <c r="Q2368" s="463">
        <v>13</v>
      </c>
      <c r="R2368" s="464" t="s">
        <v>166</v>
      </c>
      <c r="S2368" s="464" t="s">
        <v>139</v>
      </c>
      <c r="T2368" s="464">
        <v>0</v>
      </c>
      <c r="U2368" s="464">
        <v>0</v>
      </c>
      <c r="V2368" s="464" t="s">
        <v>167</v>
      </c>
    </row>
    <row r="2369" spans="1:22" x14ac:dyDescent="0.2">
      <c r="A2369" s="406" t="s">
        <v>258</v>
      </c>
      <c r="B2369" s="406" t="s">
        <v>259</v>
      </c>
      <c r="C2369" s="406" t="s">
        <v>123</v>
      </c>
      <c r="D2369" s="406" t="s">
        <v>304</v>
      </c>
      <c r="E2369" s="406" t="s">
        <v>407</v>
      </c>
      <c r="F2369" s="406">
        <v>13</v>
      </c>
      <c r="G2369" s="406" t="s">
        <v>230</v>
      </c>
      <c r="H2369" s="406" t="s">
        <v>166</v>
      </c>
      <c r="I2369" s="406" t="s">
        <v>246</v>
      </c>
      <c r="J2369" s="406" t="s">
        <v>314</v>
      </c>
      <c r="K2369" s="406"/>
      <c r="L2369" s="406"/>
      <c r="M2369" s="406"/>
      <c r="N2369" s="406"/>
      <c r="O2369" s="406">
        <v>0</v>
      </c>
      <c r="P2369" s="406">
        <v>0</v>
      </c>
      <c r="Q2369" s="463">
        <v>13</v>
      </c>
      <c r="R2369" s="464" t="s">
        <v>166</v>
      </c>
      <c r="S2369" s="464" t="s">
        <v>140</v>
      </c>
      <c r="T2369" s="464">
        <v>0</v>
      </c>
      <c r="U2369" s="464">
        <v>0</v>
      </c>
      <c r="V2369" s="464" t="s">
        <v>167</v>
      </c>
    </row>
    <row r="2370" spans="1:22" x14ac:dyDescent="0.2">
      <c r="A2370" s="406" t="s">
        <v>258</v>
      </c>
      <c r="B2370" s="406" t="s">
        <v>259</v>
      </c>
      <c r="C2370" s="406" t="s">
        <v>123</v>
      </c>
      <c r="D2370" s="406" t="s">
        <v>304</v>
      </c>
      <c r="E2370" s="406" t="s">
        <v>407</v>
      </c>
      <c r="F2370" s="406">
        <v>13</v>
      </c>
      <c r="G2370" s="406" t="s">
        <v>230</v>
      </c>
      <c r="H2370" s="406" t="s">
        <v>166</v>
      </c>
      <c r="I2370" s="406" t="s">
        <v>246</v>
      </c>
      <c r="J2370" s="406" t="s">
        <v>307</v>
      </c>
      <c r="K2370" s="406"/>
      <c r="L2370" s="406"/>
      <c r="M2370" s="406"/>
      <c r="N2370" s="406"/>
      <c r="O2370" s="406">
        <v>0</v>
      </c>
      <c r="P2370" s="406">
        <v>0</v>
      </c>
      <c r="Q2370" s="463">
        <v>13</v>
      </c>
      <c r="R2370" s="464" t="s">
        <v>166</v>
      </c>
      <c r="S2370" s="464" t="s">
        <v>141</v>
      </c>
      <c r="T2370" s="464">
        <v>0</v>
      </c>
      <c r="U2370" s="464">
        <v>0</v>
      </c>
      <c r="V2370" s="464" t="s">
        <v>167</v>
      </c>
    </row>
    <row r="2371" spans="1:22" x14ac:dyDescent="0.2">
      <c r="A2371" s="406" t="s">
        <v>258</v>
      </c>
      <c r="B2371" s="406" t="s">
        <v>259</v>
      </c>
      <c r="C2371" s="406" t="s">
        <v>123</v>
      </c>
      <c r="D2371" s="406" t="s">
        <v>73</v>
      </c>
      <c r="E2371" s="406" t="s">
        <v>407</v>
      </c>
      <c r="F2371" s="406">
        <v>14</v>
      </c>
      <c r="G2371" s="406" t="s">
        <v>230</v>
      </c>
      <c r="H2371" s="406" t="s">
        <v>168</v>
      </c>
      <c r="I2371" s="406" t="s">
        <v>246</v>
      </c>
      <c r="J2371" s="406" t="s">
        <v>314</v>
      </c>
      <c r="K2371" s="406"/>
      <c r="L2371" s="406"/>
      <c r="M2371" s="406"/>
      <c r="N2371" s="406"/>
      <c r="O2371" s="406">
        <v>0</v>
      </c>
      <c r="P2371" s="406">
        <v>0.7</v>
      </c>
      <c r="Q2371" s="463">
        <v>14</v>
      </c>
      <c r="R2371" s="464" t="s">
        <v>168</v>
      </c>
      <c r="S2371" s="464" t="s">
        <v>132</v>
      </c>
      <c r="T2371" s="464">
        <v>0</v>
      </c>
      <c r="U2371" s="464">
        <v>0.7</v>
      </c>
      <c r="V2371" s="464" t="s">
        <v>169</v>
      </c>
    </row>
    <row r="2372" spans="1:22" x14ac:dyDescent="0.2">
      <c r="A2372" s="406" t="s">
        <v>258</v>
      </c>
      <c r="B2372" s="406" t="s">
        <v>259</v>
      </c>
      <c r="C2372" s="406" t="s">
        <v>123</v>
      </c>
      <c r="D2372" s="406" t="s">
        <v>73</v>
      </c>
      <c r="E2372" s="406" t="s">
        <v>407</v>
      </c>
      <c r="F2372" s="406">
        <v>14</v>
      </c>
      <c r="G2372" s="406" t="s">
        <v>230</v>
      </c>
      <c r="H2372" s="406" t="s">
        <v>168</v>
      </c>
      <c r="I2372" s="406" t="s">
        <v>246</v>
      </c>
      <c r="J2372" s="406" t="s">
        <v>307</v>
      </c>
      <c r="K2372" s="406"/>
      <c r="L2372" s="406"/>
      <c r="M2372" s="406"/>
      <c r="N2372" s="406"/>
      <c r="O2372" s="406">
        <v>0</v>
      </c>
      <c r="P2372" s="406">
        <v>0</v>
      </c>
      <c r="Q2372" s="463">
        <v>14</v>
      </c>
      <c r="R2372" s="464" t="s">
        <v>168</v>
      </c>
      <c r="S2372" s="464" t="s">
        <v>133</v>
      </c>
      <c r="T2372" s="464">
        <v>0</v>
      </c>
      <c r="U2372" s="464">
        <v>0</v>
      </c>
      <c r="V2372" s="464" t="s">
        <v>169</v>
      </c>
    </row>
    <row r="2373" spans="1:22" x14ac:dyDescent="0.2">
      <c r="A2373" s="406" t="s">
        <v>258</v>
      </c>
      <c r="B2373" s="406" t="s">
        <v>259</v>
      </c>
      <c r="C2373" s="406" t="s">
        <v>123</v>
      </c>
      <c r="D2373" s="406" t="s">
        <v>301</v>
      </c>
      <c r="E2373" s="406" t="s">
        <v>407</v>
      </c>
      <c r="F2373" s="406">
        <v>14</v>
      </c>
      <c r="G2373" s="406" t="s">
        <v>230</v>
      </c>
      <c r="H2373" s="406" t="s">
        <v>168</v>
      </c>
      <c r="I2373" s="406" t="s">
        <v>246</v>
      </c>
      <c r="J2373" s="406" t="s">
        <v>314</v>
      </c>
      <c r="K2373" s="406"/>
      <c r="L2373" s="406"/>
      <c r="M2373" s="406"/>
      <c r="N2373" s="406"/>
      <c r="O2373" s="406">
        <v>0</v>
      </c>
      <c r="P2373" s="406">
        <v>0.2</v>
      </c>
      <c r="Q2373" s="463">
        <v>14</v>
      </c>
      <c r="R2373" s="464" t="s">
        <v>168</v>
      </c>
      <c r="S2373" s="464" t="s">
        <v>134</v>
      </c>
      <c r="T2373" s="464">
        <v>0</v>
      </c>
      <c r="U2373" s="464">
        <v>0.2</v>
      </c>
      <c r="V2373" s="464" t="s">
        <v>169</v>
      </c>
    </row>
    <row r="2374" spans="1:22" x14ac:dyDescent="0.2">
      <c r="A2374" s="406" t="s">
        <v>258</v>
      </c>
      <c r="B2374" s="406" t="s">
        <v>259</v>
      </c>
      <c r="C2374" s="406" t="s">
        <v>123</v>
      </c>
      <c r="D2374" s="406" t="s">
        <v>301</v>
      </c>
      <c r="E2374" s="406" t="s">
        <v>407</v>
      </c>
      <c r="F2374" s="406">
        <v>14</v>
      </c>
      <c r="G2374" s="406" t="s">
        <v>230</v>
      </c>
      <c r="H2374" s="406" t="s">
        <v>168</v>
      </c>
      <c r="I2374" s="406" t="s">
        <v>246</v>
      </c>
      <c r="J2374" s="406" t="s">
        <v>307</v>
      </c>
      <c r="K2374" s="406"/>
      <c r="L2374" s="406"/>
      <c r="M2374" s="406"/>
      <c r="N2374" s="406"/>
      <c r="O2374" s="406">
        <v>0</v>
      </c>
      <c r="P2374" s="406">
        <v>0</v>
      </c>
      <c r="Q2374" s="463">
        <v>14</v>
      </c>
      <c r="R2374" s="464" t="s">
        <v>168</v>
      </c>
      <c r="S2374" s="464" t="s">
        <v>135</v>
      </c>
      <c r="T2374" s="464">
        <v>0</v>
      </c>
      <c r="U2374" s="464">
        <v>0</v>
      </c>
      <c r="V2374" s="464" t="s">
        <v>169</v>
      </c>
    </row>
    <row r="2375" spans="1:22" x14ac:dyDescent="0.2">
      <c r="A2375" s="406" t="s">
        <v>258</v>
      </c>
      <c r="B2375" s="406" t="s">
        <v>259</v>
      </c>
      <c r="C2375" s="406" t="s">
        <v>123</v>
      </c>
      <c r="D2375" s="406" t="s">
        <v>302</v>
      </c>
      <c r="E2375" s="406" t="s">
        <v>407</v>
      </c>
      <c r="F2375" s="406">
        <v>14</v>
      </c>
      <c r="G2375" s="406" t="s">
        <v>230</v>
      </c>
      <c r="H2375" s="406" t="s">
        <v>168</v>
      </c>
      <c r="I2375" s="406" t="s">
        <v>246</v>
      </c>
      <c r="J2375" s="406" t="s">
        <v>314</v>
      </c>
      <c r="K2375" s="406"/>
      <c r="L2375" s="406"/>
      <c r="M2375" s="406"/>
      <c r="N2375" s="406"/>
      <c r="O2375" s="406">
        <v>0</v>
      </c>
      <c r="P2375" s="406">
        <v>0.2</v>
      </c>
      <c r="Q2375" s="463">
        <v>14</v>
      </c>
      <c r="R2375" s="464" t="s">
        <v>168</v>
      </c>
      <c r="S2375" s="464" t="s">
        <v>136</v>
      </c>
      <c r="T2375" s="464">
        <v>0</v>
      </c>
      <c r="U2375" s="464">
        <v>0.2</v>
      </c>
      <c r="V2375" s="464" t="s">
        <v>169</v>
      </c>
    </row>
    <row r="2376" spans="1:22" x14ac:dyDescent="0.2">
      <c r="A2376" s="406" t="s">
        <v>258</v>
      </c>
      <c r="B2376" s="406" t="s">
        <v>259</v>
      </c>
      <c r="C2376" s="406" t="s">
        <v>123</v>
      </c>
      <c r="D2376" s="406" t="s">
        <v>302</v>
      </c>
      <c r="E2376" s="406" t="s">
        <v>407</v>
      </c>
      <c r="F2376" s="406">
        <v>14</v>
      </c>
      <c r="G2376" s="406" t="s">
        <v>230</v>
      </c>
      <c r="H2376" s="406" t="s">
        <v>168</v>
      </c>
      <c r="I2376" s="406" t="s">
        <v>246</v>
      </c>
      <c r="J2376" s="406" t="s">
        <v>307</v>
      </c>
      <c r="K2376" s="406"/>
      <c r="L2376" s="406"/>
      <c r="M2376" s="406"/>
      <c r="N2376" s="406"/>
      <c r="O2376" s="406">
        <v>0</v>
      </c>
      <c r="P2376" s="406">
        <v>0</v>
      </c>
      <c r="Q2376" s="463">
        <v>14</v>
      </c>
      <c r="R2376" s="464" t="s">
        <v>168</v>
      </c>
      <c r="S2376" s="464" t="s">
        <v>137</v>
      </c>
      <c r="T2376" s="464">
        <v>0</v>
      </c>
      <c r="U2376" s="464">
        <v>0</v>
      </c>
      <c r="V2376" s="464" t="s">
        <v>169</v>
      </c>
    </row>
    <row r="2377" spans="1:22" x14ac:dyDescent="0.2">
      <c r="A2377" s="406" t="s">
        <v>258</v>
      </c>
      <c r="B2377" s="406" t="s">
        <v>259</v>
      </c>
      <c r="C2377" s="406" t="s">
        <v>123</v>
      </c>
      <c r="D2377" s="406" t="s">
        <v>303</v>
      </c>
      <c r="E2377" s="406" t="s">
        <v>407</v>
      </c>
      <c r="F2377" s="406">
        <v>14</v>
      </c>
      <c r="G2377" s="406" t="s">
        <v>230</v>
      </c>
      <c r="H2377" s="406" t="s">
        <v>168</v>
      </c>
      <c r="I2377" s="406" t="s">
        <v>246</v>
      </c>
      <c r="J2377" s="406" t="s">
        <v>314</v>
      </c>
      <c r="K2377" s="406"/>
      <c r="L2377" s="406"/>
      <c r="M2377" s="406"/>
      <c r="N2377" s="406"/>
      <c r="O2377" s="406">
        <v>0</v>
      </c>
      <c r="P2377" s="406">
        <v>0.2</v>
      </c>
      <c r="Q2377" s="463">
        <v>14</v>
      </c>
      <c r="R2377" s="464" t="s">
        <v>168</v>
      </c>
      <c r="S2377" s="464" t="s">
        <v>138</v>
      </c>
      <c r="T2377" s="464">
        <v>0</v>
      </c>
      <c r="U2377" s="464">
        <v>0.2</v>
      </c>
      <c r="V2377" s="464" t="s">
        <v>169</v>
      </c>
    </row>
    <row r="2378" spans="1:22" x14ac:dyDescent="0.2">
      <c r="A2378" s="406" t="s">
        <v>258</v>
      </c>
      <c r="B2378" s="406" t="s">
        <v>259</v>
      </c>
      <c r="C2378" s="406" t="s">
        <v>123</v>
      </c>
      <c r="D2378" s="406" t="s">
        <v>303</v>
      </c>
      <c r="E2378" s="406" t="s">
        <v>407</v>
      </c>
      <c r="F2378" s="406">
        <v>14</v>
      </c>
      <c r="G2378" s="406" t="s">
        <v>230</v>
      </c>
      <c r="H2378" s="406" t="s">
        <v>168</v>
      </c>
      <c r="I2378" s="406" t="s">
        <v>246</v>
      </c>
      <c r="J2378" s="406" t="s">
        <v>307</v>
      </c>
      <c r="K2378" s="406"/>
      <c r="L2378" s="406"/>
      <c r="M2378" s="406"/>
      <c r="N2378" s="406"/>
      <c r="O2378" s="406">
        <v>0</v>
      </c>
      <c r="P2378" s="406">
        <v>0</v>
      </c>
      <c r="Q2378" s="463">
        <v>14</v>
      </c>
      <c r="R2378" s="464" t="s">
        <v>168</v>
      </c>
      <c r="S2378" s="464" t="s">
        <v>139</v>
      </c>
      <c r="T2378" s="464">
        <v>0</v>
      </c>
      <c r="U2378" s="464">
        <v>0</v>
      </c>
      <c r="V2378" s="464" t="s">
        <v>169</v>
      </c>
    </row>
    <row r="2379" spans="1:22" x14ac:dyDescent="0.2">
      <c r="A2379" s="406" t="s">
        <v>258</v>
      </c>
      <c r="B2379" s="406" t="s">
        <v>259</v>
      </c>
      <c r="C2379" s="406" t="s">
        <v>123</v>
      </c>
      <c r="D2379" s="406" t="s">
        <v>304</v>
      </c>
      <c r="E2379" s="406" t="s">
        <v>407</v>
      </c>
      <c r="F2379" s="406">
        <v>14</v>
      </c>
      <c r="G2379" s="406" t="s">
        <v>230</v>
      </c>
      <c r="H2379" s="406" t="s">
        <v>168</v>
      </c>
      <c r="I2379" s="406" t="s">
        <v>246</v>
      </c>
      <c r="J2379" s="406" t="s">
        <v>314</v>
      </c>
      <c r="K2379" s="406"/>
      <c r="L2379" s="406"/>
      <c r="M2379" s="406"/>
      <c r="N2379" s="406"/>
      <c r="O2379" s="406">
        <v>0</v>
      </c>
      <c r="P2379" s="406">
        <v>0.2</v>
      </c>
      <c r="Q2379" s="463">
        <v>14</v>
      </c>
      <c r="R2379" s="464" t="s">
        <v>168</v>
      </c>
      <c r="S2379" s="464" t="s">
        <v>140</v>
      </c>
      <c r="T2379" s="464">
        <v>0</v>
      </c>
      <c r="U2379" s="464">
        <v>0.2</v>
      </c>
      <c r="V2379" s="464" t="s">
        <v>169</v>
      </c>
    </row>
    <row r="2380" spans="1:22" x14ac:dyDescent="0.2">
      <c r="A2380" s="406" t="s">
        <v>258</v>
      </c>
      <c r="B2380" s="406" t="s">
        <v>259</v>
      </c>
      <c r="C2380" s="406" t="s">
        <v>123</v>
      </c>
      <c r="D2380" s="406" t="s">
        <v>304</v>
      </c>
      <c r="E2380" s="406" t="s">
        <v>407</v>
      </c>
      <c r="F2380" s="406">
        <v>14</v>
      </c>
      <c r="G2380" s="406" t="s">
        <v>230</v>
      </c>
      <c r="H2380" s="406" t="s">
        <v>168</v>
      </c>
      <c r="I2380" s="406" t="s">
        <v>246</v>
      </c>
      <c r="J2380" s="406" t="s">
        <v>307</v>
      </c>
      <c r="K2380" s="406"/>
      <c r="L2380" s="406"/>
      <c r="M2380" s="406"/>
      <c r="N2380" s="406"/>
      <c r="O2380" s="406">
        <v>0</v>
      </c>
      <c r="P2380" s="406">
        <v>0</v>
      </c>
      <c r="Q2380" s="463">
        <v>14</v>
      </c>
      <c r="R2380" s="464" t="s">
        <v>168</v>
      </c>
      <c r="S2380" s="464" t="s">
        <v>141</v>
      </c>
      <c r="T2380" s="464">
        <v>0</v>
      </c>
      <c r="U2380" s="464">
        <v>0</v>
      </c>
      <c r="V2380" s="464" t="s">
        <v>169</v>
      </c>
    </row>
    <row r="2381" spans="1:22" x14ac:dyDescent="0.2">
      <c r="A2381" s="406" t="s">
        <v>258</v>
      </c>
      <c r="B2381" s="406" t="s">
        <v>259</v>
      </c>
      <c r="C2381" s="406" t="s">
        <v>123</v>
      </c>
      <c r="D2381" s="406" t="s">
        <v>73</v>
      </c>
      <c r="E2381" s="406" t="s">
        <v>407</v>
      </c>
      <c r="F2381" s="406">
        <v>15</v>
      </c>
      <c r="G2381" s="406" t="s">
        <v>230</v>
      </c>
      <c r="H2381" s="406" t="s">
        <v>170</v>
      </c>
      <c r="I2381" s="406" t="s">
        <v>246</v>
      </c>
      <c r="J2381" s="406" t="s">
        <v>314</v>
      </c>
      <c r="K2381" s="406"/>
      <c r="L2381" s="406"/>
      <c r="M2381" s="406"/>
      <c r="N2381" s="406"/>
      <c r="O2381" s="406">
        <v>0</v>
      </c>
      <c r="P2381" s="406">
        <v>1</v>
      </c>
      <c r="Q2381" s="463">
        <v>15</v>
      </c>
      <c r="R2381" s="464" t="s">
        <v>170</v>
      </c>
      <c r="S2381" s="464" t="s">
        <v>132</v>
      </c>
      <c r="T2381" s="464">
        <v>0</v>
      </c>
      <c r="U2381" s="464">
        <v>1</v>
      </c>
      <c r="V2381" s="464" t="s">
        <v>171</v>
      </c>
    </row>
    <row r="2382" spans="1:22" x14ac:dyDescent="0.2">
      <c r="A2382" s="406" t="s">
        <v>258</v>
      </c>
      <c r="B2382" s="406" t="s">
        <v>259</v>
      </c>
      <c r="C2382" s="406" t="s">
        <v>123</v>
      </c>
      <c r="D2382" s="406" t="s">
        <v>73</v>
      </c>
      <c r="E2382" s="406" t="s">
        <v>407</v>
      </c>
      <c r="F2382" s="406">
        <v>15</v>
      </c>
      <c r="G2382" s="406" t="s">
        <v>230</v>
      </c>
      <c r="H2382" s="406" t="s">
        <v>170</v>
      </c>
      <c r="I2382" s="406" t="s">
        <v>246</v>
      </c>
      <c r="J2382" s="406" t="s">
        <v>307</v>
      </c>
      <c r="K2382" s="406"/>
      <c r="L2382" s="406"/>
      <c r="M2382" s="406"/>
      <c r="N2382" s="406"/>
      <c r="O2382" s="406">
        <v>0</v>
      </c>
      <c r="P2382" s="406">
        <v>0</v>
      </c>
      <c r="Q2382" s="463">
        <v>15</v>
      </c>
      <c r="R2382" s="464" t="s">
        <v>170</v>
      </c>
      <c r="S2382" s="464" t="s">
        <v>133</v>
      </c>
      <c r="T2382" s="464">
        <v>0</v>
      </c>
      <c r="U2382" s="464">
        <v>0</v>
      </c>
      <c r="V2382" s="464" t="s">
        <v>171</v>
      </c>
    </row>
    <row r="2383" spans="1:22" x14ac:dyDescent="0.2">
      <c r="A2383" s="406" t="s">
        <v>258</v>
      </c>
      <c r="B2383" s="406" t="s">
        <v>259</v>
      </c>
      <c r="C2383" s="406" t="s">
        <v>123</v>
      </c>
      <c r="D2383" s="406" t="s">
        <v>301</v>
      </c>
      <c r="E2383" s="406" t="s">
        <v>407</v>
      </c>
      <c r="F2383" s="406">
        <v>15</v>
      </c>
      <c r="G2383" s="406" t="s">
        <v>230</v>
      </c>
      <c r="H2383" s="406" t="s">
        <v>170</v>
      </c>
      <c r="I2383" s="406" t="s">
        <v>246</v>
      </c>
      <c r="J2383" s="406" t="s">
        <v>314</v>
      </c>
      <c r="K2383" s="406"/>
      <c r="L2383" s="406"/>
      <c r="M2383" s="406"/>
      <c r="N2383" s="406"/>
      <c r="O2383" s="406">
        <v>0</v>
      </c>
      <c r="P2383" s="406">
        <v>1</v>
      </c>
      <c r="Q2383" s="463">
        <v>15</v>
      </c>
      <c r="R2383" s="464" t="s">
        <v>170</v>
      </c>
      <c r="S2383" s="464" t="s">
        <v>134</v>
      </c>
      <c r="T2383" s="464">
        <v>0</v>
      </c>
      <c r="U2383" s="464">
        <v>1</v>
      </c>
      <c r="V2383" s="464" t="s">
        <v>171</v>
      </c>
    </row>
    <row r="2384" spans="1:22" x14ac:dyDescent="0.2">
      <c r="A2384" s="406" t="s">
        <v>258</v>
      </c>
      <c r="B2384" s="406" t="s">
        <v>259</v>
      </c>
      <c r="C2384" s="406" t="s">
        <v>123</v>
      </c>
      <c r="D2384" s="406" t="s">
        <v>301</v>
      </c>
      <c r="E2384" s="406" t="s">
        <v>407</v>
      </c>
      <c r="F2384" s="406">
        <v>15</v>
      </c>
      <c r="G2384" s="406" t="s">
        <v>230</v>
      </c>
      <c r="H2384" s="406" t="s">
        <v>170</v>
      </c>
      <c r="I2384" s="406" t="s">
        <v>246</v>
      </c>
      <c r="J2384" s="406" t="s">
        <v>307</v>
      </c>
      <c r="K2384" s="406"/>
      <c r="L2384" s="406"/>
      <c r="M2384" s="406"/>
      <c r="N2384" s="406"/>
      <c r="O2384" s="406">
        <v>0</v>
      </c>
      <c r="P2384" s="406">
        <v>0</v>
      </c>
      <c r="Q2384" s="463">
        <v>15</v>
      </c>
      <c r="R2384" s="464" t="s">
        <v>170</v>
      </c>
      <c r="S2384" s="464" t="s">
        <v>135</v>
      </c>
      <c r="T2384" s="464">
        <v>0</v>
      </c>
      <c r="U2384" s="464">
        <v>0</v>
      </c>
      <c r="V2384" s="464" t="s">
        <v>171</v>
      </c>
    </row>
    <row r="2385" spans="1:22" x14ac:dyDescent="0.2">
      <c r="A2385" s="406" t="s">
        <v>258</v>
      </c>
      <c r="B2385" s="406" t="s">
        <v>259</v>
      </c>
      <c r="C2385" s="406" t="s">
        <v>123</v>
      </c>
      <c r="D2385" s="406" t="s">
        <v>302</v>
      </c>
      <c r="E2385" s="406" t="s">
        <v>407</v>
      </c>
      <c r="F2385" s="406">
        <v>15</v>
      </c>
      <c r="G2385" s="406" t="s">
        <v>230</v>
      </c>
      <c r="H2385" s="406" t="s">
        <v>170</v>
      </c>
      <c r="I2385" s="406" t="s">
        <v>246</v>
      </c>
      <c r="J2385" s="406" t="s">
        <v>314</v>
      </c>
      <c r="K2385" s="406"/>
      <c r="L2385" s="406"/>
      <c r="M2385" s="406"/>
      <c r="N2385" s="406"/>
      <c r="O2385" s="406">
        <v>0</v>
      </c>
      <c r="P2385" s="406">
        <v>1</v>
      </c>
      <c r="Q2385" s="463">
        <v>15</v>
      </c>
      <c r="R2385" s="464" t="s">
        <v>170</v>
      </c>
      <c r="S2385" s="464" t="s">
        <v>136</v>
      </c>
      <c r="T2385" s="464">
        <v>0</v>
      </c>
      <c r="U2385" s="464">
        <v>1</v>
      </c>
      <c r="V2385" s="464" t="s">
        <v>171</v>
      </c>
    </row>
    <row r="2386" spans="1:22" x14ac:dyDescent="0.2">
      <c r="A2386" s="406" t="s">
        <v>258</v>
      </c>
      <c r="B2386" s="406" t="s">
        <v>259</v>
      </c>
      <c r="C2386" s="406" t="s">
        <v>123</v>
      </c>
      <c r="D2386" s="406" t="s">
        <v>302</v>
      </c>
      <c r="E2386" s="406" t="s">
        <v>407</v>
      </c>
      <c r="F2386" s="406">
        <v>15</v>
      </c>
      <c r="G2386" s="406" t="s">
        <v>230</v>
      </c>
      <c r="H2386" s="406" t="s">
        <v>170</v>
      </c>
      <c r="I2386" s="406" t="s">
        <v>246</v>
      </c>
      <c r="J2386" s="406" t="s">
        <v>307</v>
      </c>
      <c r="K2386" s="406"/>
      <c r="L2386" s="406"/>
      <c r="M2386" s="406"/>
      <c r="N2386" s="406"/>
      <c r="O2386" s="406">
        <v>0</v>
      </c>
      <c r="P2386" s="406">
        <v>0</v>
      </c>
      <c r="Q2386" s="463">
        <v>15</v>
      </c>
      <c r="R2386" s="464" t="s">
        <v>170</v>
      </c>
      <c r="S2386" s="464" t="s">
        <v>137</v>
      </c>
      <c r="T2386" s="464">
        <v>0</v>
      </c>
      <c r="U2386" s="464">
        <v>0</v>
      </c>
      <c r="V2386" s="464" t="s">
        <v>171</v>
      </c>
    </row>
    <row r="2387" spans="1:22" x14ac:dyDescent="0.2">
      <c r="A2387" s="406" t="s">
        <v>258</v>
      </c>
      <c r="B2387" s="406" t="s">
        <v>259</v>
      </c>
      <c r="C2387" s="406" t="s">
        <v>123</v>
      </c>
      <c r="D2387" s="406" t="s">
        <v>303</v>
      </c>
      <c r="E2387" s="406" t="s">
        <v>407</v>
      </c>
      <c r="F2387" s="406">
        <v>15</v>
      </c>
      <c r="G2387" s="406" t="s">
        <v>230</v>
      </c>
      <c r="H2387" s="406" t="s">
        <v>170</v>
      </c>
      <c r="I2387" s="406" t="s">
        <v>246</v>
      </c>
      <c r="J2387" s="406" t="s">
        <v>314</v>
      </c>
      <c r="K2387" s="406"/>
      <c r="L2387" s="406"/>
      <c r="M2387" s="406"/>
      <c r="N2387" s="406"/>
      <c r="O2387" s="406">
        <v>0</v>
      </c>
      <c r="P2387" s="406">
        <v>1</v>
      </c>
      <c r="Q2387" s="463">
        <v>15</v>
      </c>
      <c r="R2387" s="464" t="s">
        <v>170</v>
      </c>
      <c r="S2387" s="464" t="s">
        <v>138</v>
      </c>
      <c r="T2387" s="464">
        <v>0</v>
      </c>
      <c r="U2387" s="464">
        <v>1</v>
      </c>
      <c r="V2387" s="464" t="s">
        <v>171</v>
      </c>
    </row>
    <row r="2388" spans="1:22" x14ac:dyDescent="0.2">
      <c r="A2388" s="406" t="s">
        <v>258</v>
      </c>
      <c r="B2388" s="406" t="s">
        <v>259</v>
      </c>
      <c r="C2388" s="406" t="s">
        <v>123</v>
      </c>
      <c r="D2388" s="406" t="s">
        <v>303</v>
      </c>
      <c r="E2388" s="406" t="s">
        <v>407</v>
      </c>
      <c r="F2388" s="406">
        <v>15</v>
      </c>
      <c r="G2388" s="406" t="s">
        <v>230</v>
      </c>
      <c r="H2388" s="406" t="s">
        <v>170</v>
      </c>
      <c r="I2388" s="406" t="s">
        <v>246</v>
      </c>
      <c r="J2388" s="406" t="s">
        <v>307</v>
      </c>
      <c r="K2388" s="406"/>
      <c r="L2388" s="406"/>
      <c r="M2388" s="406"/>
      <c r="N2388" s="406"/>
      <c r="O2388" s="406">
        <v>0</v>
      </c>
      <c r="P2388" s="406">
        <v>0</v>
      </c>
      <c r="Q2388" s="463">
        <v>15</v>
      </c>
      <c r="R2388" s="464" t="s">
        <v>170</v>
      </c>
      <c r="S2388" s="464" t="s">
        <v>139</v>
      </c>
      <c r="T2388" s="464">
        <v>0</v>
      </c>
      <c r="U2388" s="464">
        <v>0</v>
      </c>
      <c r="V2388" s="464" t="s">
        <v>171</v>
      </c>
    </row>
    <row r="2389" spans="1:22" x14ac:dyDescent="0.2">
      <c r="A2389" s="406" t="s">
        <v>258</v>
      </c>
      <c r="B2389" s="406" t="s">
        <v>259</v>
      </c>
      <c r="C2389" s="406" t="s">
        <v>123</v>
      </c>
      <c r="D2389" s="406" t="s">
        <v>304</v>
      </c>
      <c r="E2389" s="406" t="s">
        <v>407</v>
      </c>
      <c r="F2389" s="406">
        <v>15</v>
      </c>
      <c r="G2389" s="406" t="s">
        <v>230</v>
      </c>
      <c r="H2389" s="406" t="s">
        <v>170</v>
      </c>
      <c r="I2389" s="406" t="s">
        <v>246</v>
      </c>
      <c r="J2389" s="406" t="s">
        <v>314</v>
      </c>
      <c r="K2389" s="406"/>
      <c r="L2389" s="406"/>
      <c r="M2389" s="406"/>
      <c r="N2389" s="406"/>
      <c r="O2389" s="406">
        <v>0</v>
      </c>
      <c r="P2389" s="406">
        <v>1</v>
      </c>
      <c r="Q2389" s="463">
        <v>15</v>
      </c>
      <c r="R2389" s="464" t="s">
        <v>170</v>
      </c>
      <c r="S2389" s="464" t="s">
        <v>140</v>
      </c>
      <c r="T2389" s="464">
        <v>0</v>
      </c>
      <c r="U2389" s="464">
        <v>1</v>
      </c>
      <c r="V2389" s="464" t="s">
        <v>171</v>
      </c>
    </row>
    <row r="2390" spans="1:22" x14ac:dyDescent="0.2">
      <c r="A2390" s="406" t="s">
        <v>258</v>
      </c>
      <c r="B2390" s="406" t="s">
        <v>259</v>
      </c>
      <c r="C2390" s="406" t="s">
        <v>123</v>
      </c>
      <c r="D2390" s="406" t="s">
        <v>304</v>
      </c>
      <c r="E2390" s="406" t="s">
        <v>407</v>
      </c>
      <c r="F2390" s="406">
        <v>15</v>
      </c>
      <c r="G2390" s="406" t="s">
        <v>230</v>
      </c>
      <c r="H2390" s="406" t="s">
        <v>170</v>
      </c>
      <c r="I2390" s="406" t="s">
        <v>246</v>
      </c>
      <c r="J2390" s="406" t="s">
        <v>307</v>
      </c>
      <c r="K2390" s="406"/>
      <c r="L2390" s="406"/>
      <c r="M2390" s="406"/>
      <c r="N2390" s="406"/>
      <c r="O2390" s="406">
        <v>0</v>
      </c>
      <c r="P2390" s="406">
        <v>0</v>
      </c>
      <c r="Q2390" s="463">
        <v>15</v>
      </c>
      <c r="R2390" s="464" t="s">
        <v>170</v>
      </c>
      <c r="S2390" s="464" t="s">
        <v>141</v>
      </c>
      <c r="T2390" s="464">
        <v>0</v>
      </c>
      <c r="U2390" s="464">
        <v>0</v>
      </c>
      <c r="V2390" s="464" t="s">
        <v>171</v>
      </c>
    </row>
    <row r="2391" spans="1:22" x14ac:dyDescent="0.2">
      <c r="A2391" s="406" t="s">
        <v>258</v>
      </c>
      <c r="B2391" s="406" t="s">
        <v>259</v>
      </c>
      <c r="C2391" s="406" t="s">
        <v>123</v>
      </c>
      <c r="D2391" s="406" t="s">
        <v>73</v>
      </c>
      <c r="E2391" s="406" t="s">
        <v>407</v>
      </c>
      <c r="F2391" s="406">
        <v>16</v>
      </c>
      <c r="G2391" s="406" t="s">
        <v>230</v>
      </c>
      <c r="H2391" s="406" t="s">
        <v>121</v>
      </c>
      <c r="I2391" s="406" t="s">
        <v>246</v>
      </c>
      <c r="J2391" s="406" t="s">
        <v>314</v>
      </c>
      <c r="K2391" s="406"/>
      <c r="L2391" s="406"/>
      <c r="M2391" s="406"/>
      <c r="N2391" s="406"/>
      <c r="O2391" s="406">
        <v>0</v>
      </c>
      <c r="P2391" s="406">
        <v>1</v>
      </c>
      <c r="Q2391" s="463">
        <v>16</v>
      </c>
      <c r="R2391" s="464" t="s">
        <v>121</v>
      </c>
      <c r="S2391" s="464" t="s">
        <v>132</v>
      </c>
      <c r="T2391" s="464">
        <v>0</v>
      </c>
      <c r="U2391" s="464">
        <v>1</v>
      </c>
      <c r="V2391" s="464" t="s">
        <v>440</v>
      </c>
    </row>
    <row r="2392" spans="1:22" x14ac:dyDescent="0.2">
      <c r="A2392" s="406" t="s">
        <v>258</v>
      </c>
      <c r="B2392" s="406" t="s">
        <v>259</v>
      </c>
      <c r="C2392" s="406" t="s">
        <v>123</v>
      </c>
      <c r="D2392" s="406" t="s">
        <v>73</v>
      </c>
      <c r="E2392" s="406" t="s">
        <v>407</v>
      </c>
      <c r="F2392" s="406">
        <v>16</v>
      </c>
      <c r="G2392" s="406" t="s">
        <v>230</v>
      </c>
      <c r="H2392" s="406" t="s">
        <v>121</v>
      </c>
      <c r="I2392" s="406" t="s">
        <v>246</v>
      </c>
      <c r="J2392" s="406" t="s">
        <v>307</v>
      </c>
      <c r="K2392" s="406"/>
      <c r="L2392" s="406"/>
      <c r="M2392" s="406"/>
      <c r="N2392" s="406"/>
      <c r="O2392" s="406">
        <v>0</v>
      </c>
      <c r="P2392" s="406">
        <v>0</v>
      </c>
      <c r="Q2392" s="463">
        <v>16</v>
      </c>
      <c r="R2392" s="464" t="s">
        <v>121</v>
      </c>
      <c r="S2392" s="464" t="s">
        <v>133</v>
      </c>
      <c r="T2392" s="464">
        <v>0</v>
      </c>
      <c r="U2392" s="464">
        <v>0</v>
      </c>
      <c r="V2392" s="464" t="s">
        <v>440</v>
      </c>
    </row>
    <row r="2393" spans="1:22" x14ac:dyDescent="0.2">
      <c r="A2393" s="406" t="s">
        <v>258</v>
      </c>
      <c r="B2393" s="406" t="s">
        <v>259</v>
      </c>
      <c r="C2393" s="406" t="s">
        <v>123</v>
      </c>
      <c r="D2393" s="406" t="s">
        <v>301</v>
      </c>
      <c r="E2393" s="406" t="s">
        <v>407</v>
      </c>
      <c r="F2393" s="406">
        <v>16</v>
      </c>
      <c r="G2393" s="406" t="s">
        <v>230</v>
      </c>
      <c r="H2393" s="406" t="s">
        <v>121</v>
      </c>
      <c r="I2393" s="406" t="s">
        <v>246</v>
      </c>
      <c r="J2393" s="406" t="s">
        <v>314</v>
      </c>
      <c r="K2393" s="406"/>
      <c r="L2393" s="406"/>
      <c r="M2393" s="406"/>
      <c r="N2393" s="406"/>
      <c r="O2393" s="406">
        <v>0</v>
      </c>
      <c r="P2393" s="406">
        <v>1</v>
      </c>
      <c r="Q2393" s="463">
        <v>16</v>
      </c>
      <c r="R2393" s="464" t="s">
        <v>121</v>
      </c>
      <c r="S2393" s="464" t="s">
        <v>134</v>
      </c>
      <c r="T2393" s="464">
        <v>0</v>
      </c>
      <c r="U2393" s="464">
        <v>1</v>
      </c>
      <c r="V2393" s="464" t="s">
        <v>440</v>
      </c>
    </row>
    <row r="2394" spans="1:22" x14ac:dyDescent="0.2">
      <c r="A2394" s="406" t="s">
        <v>258</v>
      </c>
      <c r="B2394" s="406" t="s">
        <v>259</v>
      </c>
      <c r="C2394" s="406" t="s">
        <v>123</v>
      </c>
      <c r="D2394" s="406" t="s">
        <v>301</v>
      </c>
      <c r="E2394" s="406" t="s">
        <v>407</v>
      </c>
      <c r="F2394" s="406">
        <v>16</v>
      </c>
      <c r="G2394" s="406" t="s">
        <v>230</v>
      </c>
      <c r="H2394" s="406" t="s">
        <v>121</v>
      </c>
      <c r="I2394" s="406" t="s">
        <v>246</v>
      </c>
      <c r="J2394" s="406" t="s">
        <v>307</v>
      </c>
      <c r="K2394" s="406"/>
      <c r="L2394" s="406"/>
      <c r="M2394" s="406"/>
      <c r="N2394" s="406"/>
      <c r="O2394" s="406">
        <v>0</v>
      </c>
      <c r="P2394" s="406">
        <v>0</v>
      </c>
      <c r="Q2394" s="463">
        <v>16</v>
      </c>
      <c r="R2394" s="464" t="s">
        <v>121</v>
      </c>
      <c r="S2394" s="464" t="s">
        <v>135</v>
      </c>
      <c r="T2394" s="464">
        <v>0</v>
      </c>
      <c r="U2394" s="464">
        <v>0</v>
      </c>
      <c r="V2394" s="464" t="s">
        <v>440</v>
      </c>
    </row>
    <row r="2395" spans="1:22" x14ac:dyDescent="0.2">
      <c r="A2395" s="406" t="s">
        <v>258</v>
      </c>
      <c r="B2395" s="406" t="s">
        <v>259</v>
      </c>
      <c r="C2395" s="406" t="s">
        <v>123</v>
      </c>
      <c r="D2395" s="406" t="s">
        <v>302</v>
      </c>
      <c r="E2395" s="406" t="s">
        <v>407</v>
      </c>
      <c r="F2395" s="406">
        <v>16</v>
      </c>
      <c r="G2395" s="406" t="s">
        <v>230</v>
      </c>
      <c r="H2395" s="406" t="s">
        <v>121</v>
      </c>
      <c r="I2395" s="406" t="s">
        <v>246</v>
      </c>
      <c r="J2395" s="406" t="s">
        <v>314</v>
      </c>
      <c r="K2395" s="406"/>
      <c r="L2395" s="406"/>
      <c r="M2395" s="406"/>
      <c r="N2395" s="406"/>
      <c r="O2395" s="406">
        <v>0</v>
      </c>
      <c r="P2395" s="406">
        <v>1</v>
      </c>
      <c r="Q2395" s="463">
        <v>16</v>
      </c>
      <c r="R2395" s="464" t="s">
        <v>121</v>
      </c>
      <c r="S2395" s="464" t="s">
        <v>136</v>
      </c>
      <c r="T2395" s="464">
        <v>0</v>
      </c>
      <c r="U2395" s="464">
        <v>1</v>
      </c>
      <c r="V2395" s="464" t="s">
        <v>440</v>
      </c>
    </row>
    <row r="2396" spans="1:22" x14ac:dyDescent="0.2">
      <c r="A2396" s="406" t="s">
        <v>258</v>
      </c>
      <c r="B2396" s="406" t="s">
        <v>259</v>
      </c>
      <c r="C2396" s="406" t="s">
        <v>123</v>
      </c>
      <c r="D2396" s="406" t="s">
        <v>302</v>
      </c>
      <c r="E2396" s="406" t="s">
        <v>407</v>
      </c>
      <c r="F2396" s="406">
        <v>16</v>
      </c>
      <c r="G2396" s="406" t="s">
        <v>230</v>
      </c>
      <c r="H2396" s="406" t="s">
        <v>121</v>
      </c>
      <c r="I2396" s="406" t="s">
        <v>246</v>
      </c>
      <c r="J2396" s="406" t="s">
        <v>307</v>
      </c>
      <c r="K2396" s="406"/>
      <c r="L2396" s="406"/>
      <c r="M2396" s="406"/>
      <c r="N2396" s="406"/>
      <c r="O2396" s="406">
        <v>0</v>
      </c>
      <c r="P2396" s="406">
        <v>0</v>
      </c>
      <c r="Q2396" s="463">
        <v>16</v>
      </c>
      <c r="R2396" s="464" t="s">
        <v>121</v>
      </c>
      <c r="S2396" s="464" t="s">
        <v>137</v>
      </c>
      <c r="T2396" s="464">
        <v>0</v>
      </c>
      <c r="U2396" s="464">
        <v>0</v>
      </c>
      <c r="V2396" s="464" t="s">
        <v>440</v>
      </c>
    </row>
    <row r="2397" spans="1:22" x14ac:dyDescent="0.2">
      <c r="A2397" s="406" t="s">
        <v>258</v>
      </c>
      <c r="B2397" s="406" t="s">
        <v>259</v>
      </c>
      <c r="C2397" s="406" t="s">
        <v>123</v>
      </c>
      <c r="D2397" s="406" t="s">
        <v>303</v>
      </c>
      <c r="E2397" s="406" t="s">
        <v>407</v>
      </c>
      <c r="F2397" s="406">
        <v>16</v>
      </c>
      <c r="G2397" s="406" t="s">
        <v>230</v>
      </c>
      <c r="H2397" s="406" t="s">
        <v>121</v>
      </c>
      <c r="I2397" s="406" t="s">
        <v>246</v>
      </c>
      <c r="J2397" s="406" t="s">
        <v>314</v>
      </c>
      <c r="K2397" s="406"/>
      <c r="L2397" s="406"/>
      <c r="M2397" s="406"/>
      <c r="N2397" s="406"/>
      <c r="O2397" s="406">
        <v>0</v>
      </c>
      <c r="P2397" s="406">
        <v>1</v>
      </c>
      <c r="Q2397" s="463">
        <v>16</v>
      </c>
      <c r="R2397" s="464" t="s">
        <v>121</v>
      </c>
      <c r="S2397" s="464" t="s">
        <v>138</v>
      </c>
      <c r="T2397" s="464">
        <v>0</v>
      </c>
      <c r="U2397" s="464">
        <v>1</v>
      </c>
      <c r="V2397" s="464" t="s">
        <v>440</v>
      </c>
    </row>
    <row r="2398" spans="1:22" x14ac:dyDescent="0.2">
      <c r="A2398" s="406" t="s">
        <v>258</v>
      </c>
      <c r="B2398" s="406" t="s">
        <v>259</v>
      </c>
      <c r="C2398" s="406" t="s">
        <v>123</v>
      </c>
      <c r="D2398" s="406" t="s">
        <v>303</v>
      </c>
      <c r="E2398" s="406" t="s">
        <v>407</v>
      </c>
      <c r="F2398" s="406">
        <v>16</v>
      </c>
      <c r="G2398" s="406" t="s">
        <v>230</v>
      </c>
      <c r="H2398" s="406" t="s">
        <v>121</v>
      </c>
      <c r="I2398" s="406" t="s">
        <v>246</v>
      </c>
      <c r="J2398" s="406" t="s">
        <v>307</v>
      </c>
      <c r="K2398" s="406"/>
      <c r="L2398" s="406"/>
      <c r="M2398" s="406"/>
      <c r="N2398" s="406"/>
      <c r="O2398" s="406">
        <v>0</v>
      </c>
      <c r="P2398" s="406">
        <v>0</v>
      </c>
      <c r="Q2398" s="463">
        <v>16</v>
      </c>
      <c r="R2398" s="464" t="s">
        <v>121</v>
      </c>
      <c r="S2398" s="464" t="s">
        <v>139</v>
      </c>
      <c r="T2398" s="464">
        <v>0</v>
      </c>
      <c r="U2398" s="464">
        <v>0</v>
      </c>
      <c r="V2398" s="464" t="s">
        <v>440</v>
      </c>
    </row>
    <row r="2399" spans="1:22" x14ac:dyDescent="0.2">
      <c r="A2399" s="406" t="s">
        <v>258</v>
      </c>
      <c r="B2399" s="406" t="s">
        <v>259</v>
      </c>
      <c r="C2399" s="406" t="s">
        <v>123</v>
      </c>
      <c r="D2399" s="406" t="s">
        <v>304</v>
      </c>
      <c r="E2399" s="406" t="s">
        <v>407</v>
      </c>
      <c r="F2399" s="406">
        <v>16</v>
      </c>
      <c r="G2399" s="406" t="s">
        <v>230</v>
      </c>
      <c r="H2399" s="406" t="s">
        <v>121</v>
      </c>
      <c r="I2399" s="406" t="s">
        <v>246</v>
      </c>
      <c r="J2399" s="406" t="s">
        <v>314</v>
      </c>
      <c r="K2399" s="406"/>
      <c r="L2399" s="406"/>
      <c r="M2399" s="406"/>
      <c r="N2399" s="406"/>
      <c r="O2399" s="406">
        <v>0</v>
      </c>
      <c r="P2399" s="406">
        <v>1</v>
      </c>
      <c r="Q2399" s="463">
        <v>16</v>
      </c>
      <c r="R2399" s="464" t="s">
        <v>121</v>
      </c>
      <c r="S2399" s="464" t="s">
        <v>140</v>
      </c>
      <c r="T2399" s="464">
        <v>0</v>
      </c>
      <c r="U2399" s="464">
        <v>1</v>
      </c>
      <c r="V2399" s="464" t="s">
        <v>440</v>
      </c>
    </row>
    <row r="2400" spans="1:22" x14ac:dyDescent="0.2">
      <c r="A2400" s="406" t="s">
        <v>258</v>
      </c>
      <c r="B2400" s="406" t="s">
        <v>259</v>
      </c>
      <c r="C2400" s="406" t="s">
        <v>123</v>
      </c>
      <c r="D2400" s="406" t="s">
        <v>304</v>
      </c>
      <c r="E2400" s="406" t="s">
        <v>407</v>
      </c>
      <c r="F2400" s="406">
        <v>16</v>
      </c>
      <c r="G2400" s="406" t="s">
        <v>230</v>
      </c>
      <c r="H2400" s="406" t="s">
        <v>121</v>
      </c>
      <c r="I2400" s="406" t="s">
        <v>246</v>
      </c>
      <c r="J2400" s="406" t="s">
        <v>307</v>
      </c>
      <c r="K2400" s="406"/>
      <c r="L2400" s="406"/>
      <c r="M2400" s="406"/>
      <c r="N2400" s="406"/>
      <c r="O2400" s="406">
        <v>0</v>
      </c>
      <c r="P2400" s="406">
        <v>0</v>
      </c>
      <c r="Q2400" s="463">
        <v>16</v>
      </c>
      <c r="R2400" s="464" t="s">
        <v>121</v>
      </c>
      <c r="S2400" s="464" t="s">
        <v>141</v>
      </c>
      <c r="T2400" s="464">
        <v>0</v>
      </c>
      <c r="U2400" s="464">
        <v>0</v>
      </c>
      <c r="V2400" s="464" t="s">
        <v>440</v>
      </c>
    </row>
    <row r="2401" spans="1:22" x14ac:dyDescent="0.2">
      <c r="A2401" s="406" t="s">
        <v>258</v>
      </c>
      <c r="B2401" s="406" t="s">
        <v>259</v>
      </c>
      <c r="C2401" s="406" t="s">
        <v>123</v>
      </c>
      <c r="D2401" s="406" t="s">
        <v>73</v>
      </c>
      <c r="E2401" s="406" t="s">
        <v>407</v>
      </c>
      <c r="F2401" s="406">
        <v>17</v>
      </c>
      <c r="G2401" s="406" t="s">
        <v>230</v>
      </c>
      <c r="H2401" s="406" t="s">
        <v>472</v>
      </c>
      <c r="I2401" s="406" t="s">
        <v>246</v>
      </c>
      <c r="J2401" s="406" t="s">
        <v>314</v>
      </c>
      <c r="K2401" s="406"/>
      <c r="L2401" s="406"/>
      <c r="M2401" s="406"/>
      <c r="N2401" s="406"/>
      <c r="O2401" s="406">
        <v>0</v>
      </c>
      <c r="P2401" s="406">
        <v>0</v>
      </c>
      <c r="Q2401" s="463">
        <v>17</v>
      </c>
      <c r="R2401" s="464" t="s">
        <v>472</v>
      </c>
      <c r="S2401" s="464" t="s">
        <v>132</v>
      </c>
      <c r="T2401" s="464">
        <v>0</v>
      </c>
      <c r="U2401" s="464">
        <v>0</v>
      </c>
      <c r="V2401" s="464" t="s">
        <v>473</v>
      </c>
    </row>
    <row r="2402" spans="1:22" x14ac:dyDescent="0.2">
      <c r="A2402" s="406" t="s">
        <v>258</v>
      </c>
      <c r="B2402" s="406" t="s">
        <v>259</v>
      </c>
      <c r="C2402" s="406" t="s">
        <v>123</v>
      </c>
      <c r="D2402" s="406" t="s">
        <v>73</v>
      </c>
      <c r="E2402" s="406" t="s">
        <v>407</v>
      </c>
      <c r="F2402" s="406">
        <v>17</v>
      </c>
      <c r="G2402" s="406" t="s">
        <v>230</v>
      </c>
      <c r="H2402" s="406" t="s">
        <v>472</v>
      </c>
      <c r="I2402" s="406" t="s">
        <v>246</v>
      </c>
      <c r="J2402" s="406" t="s">
        <v>307</v>
      </c>
      <c r="K2402" s="406"/>
      <c r="L2402" s="406"/>
      <c r="M2402" s="406"/>
      <c r="N2402" s="406"/>
      <c r="O2402" s="406">
        <v>0</v>
      </c>
      <c r="P2402" s="406">
        <v>0</v>
      </c>
      <c r="Q2402" s="463">
        <v>17</v>
      </c>
      <c r="R2402" s="464" t="s">
        <v>472</v>
      </c>
      <c r="S2402" s="464" t="s">
        <v>133</v>
      </c>
      <c r="T2402" s="464">
        <v>0</v>
      </c>
      <c r="U2402" s="464">
        <v>0</v>
      </c>
      <c r="V2402" s="464" t="s">
        <v>473</v>
      </c>
    </row>
    <row r="2403" spans="1:22" x14ac:dyDescent="0.2">
      <c r="A2403" s="406" t="s">
        <v>258</v>
      </c>
      <c r="B2403" s="406" t="s">
        <v>259</v>
      </c>
      <c r="C2403" s="406" t="s">
        <v>123</v>
      </c>
      <c r="D2403" s="406" t="s">
        <v>301</v>
      </c>
      <c r="E2403" s="406" t="s">
        <v>407</v>
      </c>
      <c r="F2403" s="406">
        <v>17</v>
      </c>
      <c r="G2403" s="406" t="s">
        <v>230</v>
      </c>
      <c r="H2403" s="406" t="s">
        <v>472</v>
      </c>
      <c r="I2403" s="406" t="s">
        <v>246</v>
      </c>
      <c r="J2403" s="406" t="s">
        <v>314</v>
      </c>
      <c r="K2403" s="406"/>
      <c r="L2403" s="406"/>
      <c r="M2403" s="406"/>
      <c r="N2403" s="406"/>
      <c r="O2403" s="406">
        <v>0</v>
      </c>
      <c r="P2403" s="406">
        <v>0</v>
      </c>
      <c r="Q2403" s="463">
        <v>17</v>
      </c>
      <c r="R2403" s="464" t="s">
        <v>472</v>
      </c>
      <c r="S2403" s="464" t="s">
        <v>134</v>
      </c>
      <c r="T2403" s="464">
        <v>0</v>
      </c>
      <c r="U2403" s="464">
        <v>0</v>
      </c>
      <c r="V2403" s="464" t="s">
        <v>473</v>
      </c>
    </row>
    <row r="2404" spans="1:22" x14ac:dyDescent="0.2">
      <c r="A2404" s="406" t="s">
        <v>258</v>
      </c>
      <c r="B2404" s="406" t="s">
        <v>259</v>
      </c>
      <c r="C2404" s="406" t="s">
        <v>123</v>
      </c>
      <c r="D2404" s="406" t="s">
        <v>301</v>
      </c>
      <c r="E2404" s="406" t="s">
        <v>407</v>
      </c>
      <c r="F2404" s="406">
        <v>17</v>
      </c>
      <c r="G2404" s="406" t="s">
        <v>230</v>
      </c>
      <c r="H2404" s="406" t="s">
        <v>472</v>
      </c>
      <c r="I2404" s="406" t="s">
        <v>246</v>
      </c>
      <c r="J2404" s="406" t="s">
        <v>307</v>
      </c>
      <c r="K2404" s="406"/>
      <c r="L2404" s="406"/>
      <c r="M2404" s="406"/>
      <c r="N2404" s="406"/>
      <c r="O2404" s="406">
        <v>0</v>
      </c>
      <c r="P2404" s="406">
        <v>0</v>
      </c>
      <c r="Q2404" s="463">
        <v>17</v>
      </c>
      <c r="R2404" s="464" t="s">
        <v>472</v>
      </c>
      <c r="S2404" s="464" t="s">
        <v>135</v>
      </c>
      <c r="T2404" s="464">
        <v>0</v>
      </c>
      <c r="U2404" s="464">
        <v>0</v>
      </c>
      <c r="V2404" s="464" t="s">
        <v>473</v>
      </c>
    </row>
    <row r="2405" spans="1:22" x14ac:dyDescent="0.2">
      <c r="A2405" s="406" t="s">
        <v>258</v>
      </c>
      <c r="B2405" s="406" t="s">
        <v>259</v>
      </c>
      <c r="C2405" s="406" t="s">
        <v>123</v>
      </c>
      <c r="D2405" s="406" t="s">
        <v>302</v>
      </c>
      <c r="E2405" s="406" t="s">
        <v>407</v>
      </c>
      <c r="F2405" s="406">
        <v>17</v>
      </c>
      <c r="G2405" s="406" t="s">
        <v>230</v>
      </c>
      <c r="H2405" s="406" t="s">
        <v>472</v>
      </c>
      <c r="I2405" s="406" t="s">
        <v>246</v>
      </c>
      <c r="J2405" s="406" t="s">
        <v>314</v>
      </c>
      <c r="K2405" s="406"/>
      <c r="L2405" s="406"/>
      <c r="M2405" s="406"/>
      <c r="N2405" s="406"/>
      <c r="O2405" s="406">
        <v>0</v>
      </c>
      <c r="P2405" s="406">
        <v>0</v>
      </c>
      <c r="Q2405" s="463">
        <v>17</v>
      </c>
      <c r="R2405" s="464" t="s">
        <v>472</v>
      </c>
      <c r="S2405" s="464" t="s">
        <v>136</v>
      </c>
      <c r="T2405" s="464">
        <v>0</v>
      </c>
      <c r="U2405" s="464">
        <v>0</v>
      </c>
      <c r="V2405" s="464" t="s">
        <v>473</v>
      </c>
    </row>
    <row r="2406" spans="1:22" x14ac:dyDescent="0.2">
      <c r="A2406" s="406" t="s">
        <v>258</v>
      </c>
      <c r="B2406" s="406" t="s">
        <v>259</v>
      </c>
      <c r="C2406" s="406" t="s">
        <v>123</v>
      </c>
      <c r="D2406" s="406" t="s">
        <v>302</v>
      </c>
      <c r="E2406" s="406" t="s">
        <v>407</v>
      </c>
      <c r="F2406" s="406">
        <v>17</v>
      </c>
      <c r="G2406" s="406" t="s">
        <v>230</v>
      </c>
      <c r="H2406" s="406" t="s">
        <v>472</v>
      </c>
      <c r="I2406" s="406" t="s">
        <v>246</v>
      </c>
      <c r="J2406" s="406" t="s">
        <v>307</v>
      </c>
      <c r="K2406" s="406"/>
      <c r="L2406" s="406"/>
      <c r="M2406" s="406"/>
      <c r="N2406" s="406"/>
      <c r="O2406" s="406">
        <v>0</v>
      </c>
      <c r="P2406" s="406">
        <v>0</v>
      </c>
      <c r="Q2406" s="463">
        <v>17</v>
      </c>
      <c r="R2406" s="464" t="s">
        <v>472</v>
      </c>
      <c r="S2406" s="464" t="s">
        <v>137</v>
      </c>
      <c r="T2406" s="464">
        <v>0</v>
      </c>
      <c r="U2406" s="464">
        <v>0</v>
      </c>
      <c r="V2406" s="464" t="s">
        <v>473</v>
      </c>
    </row>
    <row r="2407" spans="1:22" x14ac:dyDescent="0.2">
      <c r="A2407" s="406" t="s">
        <v>258</v>
      </c>
      <c r="B2407" s="406" t="s">
        <v>259</v>
      </c>
      <c r="C2407" s="406" t="s">
        <v>123</v>
      </c>
      <c r="D2407" s="406" t="s">
        <v>303</v>
      </c>
      <c r="E2407" s="406" t="s">
        <v>407</v>
      </c>
      <c r="F2407" s="406">
        <v>17</v>
      </c>
      <c r="G2407" s="406" t="s">
        <v>230</v>
      </c>
      <c r="H2407" s="406" t="s">
        <v>472</v>
      </c>
      <c r="I2407" s="406" t="s">
        <v>246</v>
      </c>
      <c r="J2407" s="406" t="s">
        <v>314</v>
      </c>
      <c r="K2407" s="406"/>
      <c r="L2407" s="406"/>
      <c r="M2407" s="406"/>
      <c r="N2407" s="406"/>
      <c r="O2407" s="406">
        <v>0</v>
      </c>
      <c r="P2407" s="406">
        <v>0</v>
      </c>
      <c r="Q2407" s="463">
        <v>17</v>
      </c>
      <c r="R2407" s="464" t="s">
        <v>472</v>
      </c>
      <c r="S2407" s="464" t="s">
        <v>138</v>
      </c>
      <c r="T2407" s="464">
        <v>0</v>
      </c>
      <c r="U2407" s="464">
        <v>0</v>
      </c>
      <c r="V2407" s="464" t="s">
        <v>473</v>
      </c>
    </row>
    <row r="2408" spans="1:22" x14ac:dyDescent="0.2">
      <c r="A2408" s="406" t="s">
        <v>258</v>
      </c>
      <c r="B2408" s="406" t="s">
        <v>259</v>
      </c>
      <c r="C2408" s="406" t="s">
        <v>123</v>
      </c>
      <c r="D2408" s="406" t="s">
        <v>303</v>
      </c>
      <c r="E2408" s="406" t="s">
        <v>407</v>
      </c>
      <c r="F2408" s="406">
        <v>17</v>
      </c>
      <c r="G2408" s="406" t="s">
        <v>230</v>
      </c>
      <c r="H2408" s="406" t="s">
        <v>472</v>
      </c>
      <c r="I2408" s="406" t="s">
        <v>246</v>
      </c>
      <c r="J2408" s="406" t="s">
        <v>307</v>
      </c>
      <c r="K2408" s="406"/>
      <c r="L2408" s="406"/>
      <c r="M2408" s="406"/>
      <c r="N2408" s="406"/>
      <c r="O2408" s="406">
        <v>0</v>
      </c>
      <c r="P2408" s="406">
        <v>0</v>
      </c>
      <c r="Q2408" s="463">
        <v>17</v>
      </c>
      <c r="R2408" s="464" t="s">
        <v>472</v>
      </c>
      <c r="S2408" s="464" t="s">
        <v>139</v>
      </c>
      <c r="T2408" s="464">
        <v>0</v>
      </c>
      <c r="U2408" s="464">
        <v>0</v>
      </c>
      <c r="V2408" s="464" t="s">
        <v>473</v>
      </c>
    </row>
    <row r="2409" spans="1:22" x14ac:dyDescent="0.2">
      <c r="A2409" s="406" t="s">
        <v>258</v>
      </c>
      <c r="B2409" s="406" t="s">
        <v>259</v>
      </c>
      <c r="C2409" s="406" t="s">
        <v>123</v>
      </c>
      <c r="D2409" s="406" t="s">
        <v>304</v>
      </c>
      <c r="E2409" s="406" t="s">
        <v>407</v>
      </c>
      <c r="F2409" s="406">
        <v>17</v>
      </c>
      <c r="G2409" s="406" t="s">
        <v>230</v>
      </c>
      <c r="H2409" s="406" t="s">
        <v>472</v>
      </c>
      <c r="I2409" s="406" t="s">
        <v>246</v>
      </c>
      <c r="J2409" s="406" t="s">
        <v>314</v>
      </c>
      <c r="K2409" s="406"/>
      <c r="L2409" s="406"/>
      <c r="M2409" s="406"/>
      <c r="N2409" s="406"/>
      <c r="O2409" s="406">
        <v>0</v>
      </c>
      <c r="P2409" s="406">
        <v>0</v>
      </c>
      <c r="Q2409" s="463">
        <v>17</v>
      </c>
      <c r="R2409" s="464" t="s">
        <v>472</v>
      </c>
      <c r="S2409" s="464" t="s">
        <v>140</v>
      </c>
      <c r="T2409" s="464">
        <v>0</v>
      </c>
      <c r="U2409" s="464">
        <v>0</v>
      </c>
      <c r="V2409" s="464" t="s">
        <v>473</v>
      </c>
    </row>
    <row r="2410" spans="1:22" x14ac:dyDescent="0.2">
      <c r="A2410" s="406" t="s">
        <v>258</v>
      </c>
      <c r="B2410" s="406" t="s">
        <v>259</v>
      </c>
      <c r="C2410" s="406" t="s">
        <v>123</v>
      </c>
      <c r="D2410" s="406" t="s">
        <v>304</v>
      </c>
      <c r="E2410" s="406" t="s">
        <v>407</v>
      </c>
      <c r="F2410" s="406">
        <v>17</v>
      </c>
      <c r="G2410" s="406" t="s">
        <v>230</v>
      </c>
      <c r="H2410" s="406" t="s">
        <v>472</v>
      </c>
      <c r="I2410" s="406" t="s">
        <v>246</v>
      </c>
      <c r="J2410" s="406" t="s">
        <v>307</v>
      </c>
      <c r="K2410" s="406"/>
      <c r="L2410" s="406"/>
      <c r="M2410" s="406"/>
      <c r="N2410" s="406"/>
      <c r="O2410" s="406">
        <v>0</v>
      </c>
      <c r="P2410" s="406">
        <v>0</v>
      </c>
      <c r="Q2410" s="463">
        <v>17</v>
      </c>
      <c r="R2410" s="464" t="s">
        <v>472</v>
      </c>
      <c r="S2410" s="464" t="s">
        <v>141</v>
      </c>
      <c r="T2410" s="464">
        <v>0</v>
      </c>
      <c r="U2410" s="464">
        <v>0</v>
      </c>
      <c r="V2410" s="464" t="s">
        <v>473</v>
      </c>
    </row>
    <row r="2411" spans="1:22" x14ac:dyDescent="0.2">
      <c r="A2411" s="406" t="s">
        <v>258</v>
      </c>
      <c r="B2411" s="406" t="s">
        <v>259</v>
      </c>
      <c r="C2411" s="406" t="s">
        <v>123</v>
      </c>
      <c r="D2411" s="406" t="s">
        <v>73</v>
      </c>
      <c r="E2411" s="406" t="s">
        <v>407</v>
      </c>
      <c r="F2411" s="406">
        <v>18</v>
      </c>
      <c r="G2411" s="406" t="s">
        <v>230</v>
      </c>
      <c r="H2411" s="406" t="s">
        <v>172</v>
      </c>
      <c r="I2411" s="406" t="s">
        <v>246</v>
      </c>
      <c r="J2411" s="406" t="s">
        <v>314</v>
      </c>
      <c r="K2411" s="406"/>
      <c r="L2411" s="406"/>
      <c r="M2411" s="406"/>
      <c r="N2411" s="406"/>
      <c r="O2411" s="406">
        <v>0</v>
      </c>
      <c r="P2411" s="406">
        <v>0</v>
      </c>
      <c r="Q2411" s="463">
        <v>18</v>
      </c>
      <c r="R2411" s="464" t="s">
        <v>172</v>
      </c>
      <c r="S2411" s="464" t="s">
        <v>132</v>
      </c>
      <c r="T2411" s="464">
        <v>0</v>
      </c>
      <c r="U2411" s="464">
        <v>0</v>
      </c>
      <c r="V2411" s="464" t="s">
        <v>173</v>
      </c>
    </row>
    <row r="2412" spans="1:22" x14ac:dyDescent="0.2">
      <c r="A2412" s="406" t="s">
        <v>258</v>
      </c>
      <c r="B2412" s="406" t="s">
        <v>259</v>
      </c>
      <c r="C2412" s="406" t="s">
        <v>123</v>
      </c>
      <c r="D2412" s="406" t="s">
        <v>73</v>
      </c>
      <c r="E2412" s="406" t="s">
        <v>407</v>
      </c>
      <c r="F2412" s="406">
        <v>18</v>
      </c>
      <c r="G2412" s="406" t="s">
        <v>230</v>
      </c>
      <c r="H2412" s="406" t="s">
        <v>172</v>
      </c>
      <c r="I2412" s="406" t="s">
        <v>246</v>
      </c>
      <c r="J2412" s="406" t="s">
        <v>307</v>
      </c>
      <c r="K2412" s="406"/>
      <c r="L2412" s="406"/>
      <c r="M2412" s="406"/>
      <c r="N2412" s="406"/>
      <c r="O2412" s="406">
        <v>0</v>
      </c>
      <c r="P2412" s="406">
        <v>0</v>
      </c>
      <c r="Q2412" s="463">
        <v>18</v>
      </c>
      <c r="R2412" s="464" t="s">
        <v>172</v>
      </c>
      <c r="S2412" s="464" t="s">
        <v>133</v>
      </c>
      <c r="T2412" s="464">
        <v>0</v>
      </c>
      <c r="U2412" s="464">
        <v>0</v>
      </c>
      <c r="V2412" s="464" t="s">
        <v>173</v>
      </c>
    </row>
    <row r="2413" spans="1:22" x14ac:dyDescent="0.2">
      <c r="A2413" s="406" t="s">
        <v>258</v>
      </c>
      <c r="B2413" s="406" t="s">
        <v>259</v>
      </c>
      <c r="C2413" s="406" t="s">
        <v>123</v>
      </c>
      <c r="D2413" s="406" t="s">
        <v>301</v>
      </c>
      <c r="E2413" s="406" t="s">
        <v>407</v>
      </c>
      <c r="F2413" s="406">
        <v>18</v>
      </c>
      <c r="G2413" s="406" t="s">
        <v>230</v>
      </c>
      <c r="H2413" s="406" t="s">
        <v>172</v>
      </c>
      <c r="I2413" s="406" t="s">
        <v>246</v>
      </c>
      <c r="J2413" s="406" t="s">
        <v>307</v>
      </c>
      <c r="K2413" s="406"/>
      <c r="L2413" s="406"/>
      <c r="M2413" s="406"/>
      <c r="N2413" s="406"/>
      <c r="O2413" s="406">
        <v>0</v>
      </c>
      <c r="P2413" s="406">
        <v>0</v>
      </c>
      <c r="Q2413" s="463">
        <v>18</v>
      </c>
      <c r="R2413" s="464" t="s">
        <v>172</v>
      </c>
      <c r="S2413" s="464" t="s">
        <v>135</v>
      </c>
      <c r="T2413" s="464">
        <v>0</v>
      </c>
      <c r="U2413" s="464">
        <v>0</v>
      </c>
      <c r="V2413" s="464" t="s">
        <v>173</v>
      </c>
    </row>
    <row r="2414" spans="1:22" x14ac:dyDescent="0.2">
      <c r="A2414" s="406" t="s">
        <v>258</v>
      </c>
      <c r="B2414" s="406" t="s">
        <v>259</v>
      </c>
      <c r="C2414" s="406" t="s">
        <v>123</v>
      </c>
      <c r="D2414" s="406" t="s">
        <v>302</v>
      </c>
      <c r="E2414" s="406" t="s">
        <v>407</v>
      </c>
      <c r="F2414" s="406">
        <v>18</v>
      </c>
      <c r="G2414" s="406" t="s">
        <v>230</v>
      </c>
      <c r="H2414" s="406" t="s">
        <v>172</v>
      </c>
      <c r="I2414" s="406" t="s">
        <v>246</v>
      </c>
      <c r="J2414" s="406" t="s">
        <v>307</v>
      </c>
      <c r="K2414" s="406"/>
      <c r="L2414" s="406"/>
      <c r="M2414" s="406"/>
      <c r="N2414" s="406"/>
      <c r="O2414" s="406">
        <v>0</v>
      </c>
      <c r="P2414" s="406">
        <v>0</v>
      </c>
      <c r="Q2414" s="463">
        <v>18</v>
      </c>
      <c r="R2414" s="464" t="s">
        <v>172</v>
      </c>
      <c r="S2414" s="464" t="s">
        <v>137</v>
      </c>
      <c r="T2414" s="464">
        <v>0</v>
      </c>
      <c r="U2414" s="464">
        <v>0</v>
      </c>
      <c r="V2414" s="464" t="s">
        <v>173</v>
      </c>
    </row>
    <row r="2415" spans="1:22" x14ac:dyDescent="0.2">
      <c r="A2415" s="406" t="s">
        <v>258</v>
      </c>
      <c r="B2415" s="406" t="s">
        <v>259</v>
      </c>
      <c r="C2415" s="406" t="s">
        <v>123</v>
      </c>
      <c r="D2415" s="406" t="s">
        <v>303</v>
      </c>
      <c r="E2415" s="406" t="s">
        <v>407</v>
      </c>
      <c r="F2415" s="406">
        <v>18</v>
      </c>
      <c r="G2415" s="406" t="s">
        <v>230</v>
      </c>
      <c r="H2415" s="406" t="s">
        <v>172</v>
      </c>
      <c r="I2415" s="406" t="s">
        <v>246</v>
      </c>
      <c r="J2415" s="406" t="s">
        <v>307</v>
      </c>
      <c r="K2415" s="406"/>
      <c r="L2415" s="406"/>
      <c r="M2415" s="406"/>
      <c r="N2415" s="406"/>
      <c r="O2415" s="406">
        <v>0</v>
      </c>
      <c r="P2415" s="406">
        <v>0</v>
      </c>
      <c r="Q2415" s="463">
        <v>18</v>
      </c>
      <c r="R2415" s="464" t="s">
        <v>172</v>
      </c>
      <c r="S2415" s="464" t="s">
        <v>139</v>
      </c>
      <c r="T2415" s="464">
        <v>0</v>
      </c>
      <c r="U2415" s="464">
        <v>0</v>
      </c>
      <c r="V2415" s="464" t="s">
        <v>173</v>
      </c>
    </row>
    <row r="2416" spans="1:22" x14ac:dyDescent="0.2">
      <c r="A2416" s="406" t="s">
        <v>258</v>
      </c>
      <c r="B2416" s="406" t="s">
        <v>259</v>
      </c>
      <c r="C2416" s="406" t="s">
        <v>123</v>
      </c>
      <c r="D2416" s="406" t="s">
        <v>304</v>
      </c>
      <c r="E2416" s="406" t="s">
        <v>407</v>
      </c>
      <c r="F2416" s="406">
        <v>18</v>
      </c>
      <c r="G2416" s="406" t="s">
        <v>230</v>
      </c>
      <c r="H2416" s="406" t="s">
        <v>172</v>
      </c>
      <c r="I2416" s="406" t="s">
        <v>246</v>
      </c>
      <c r="J2416" s="406" t="s">
        <v>307</v>
      </c>
      <c r="K2416" s="406"/>
      <c r="L2416" s="406"/>
      <c r="M2416" s="406"/>
      <c r="N2416" s="406"/>
      <c r="O2416" s="406">
        <v>0</v>
      </c>
      <c r="P2416" s="406">
        <v>0</v>
      </c>
      <c r="Q2416" s="463">
        <v>18</v>
      </c>
      <c r="R2416" s="464" t="s">
        <v>172</v>
      </c>
      <c r="S2416" s="464" t="s">
        <v>141</v>
      </c>
      <c r="T2416" s="464">
        <v>0</v>
      </c>
      <c r="U2416" s="464">
        <v>0</v>
      </c>
      <c r="V2416" s="464" t="s">
        <v>173</v>
      </c>
    </row>
    <row r="2417" spans="1:22" x14ac:dyDescent="0.2">
      <c r="A2417" s="406" t="s">
        <v>258</v>
      </c>
      <c r="B2417" s="406" t="s">
        <v>259</v>
      </c>
      <c r="C2417" s="406" t="s">
        <v>123</v>
      </c>
      <c r="D2417" s="406" t="s">
        <v>73</v>
      </c>
      <c r="E2417" s="406" t="s">
        <v>407</v>
      </c>
      <c r="F2417" s="406">
        <v>19</v>
      </c>
      <c r="G2417" s="406" t="s">
        <v>230</v>
      </c>
      <c r="H2417" s="406" t="s">
        <v>9</v>
      </c>
      <c r="I2417" s="406" t="s">
        <v>247</v>
      </c>
      <c r="J2417" s="406" t="s">
        <v>307</v>
      </c>
      <c r="K2417" s="406"/>
      <c r="L2417" s="406"/>
      <c r="M2417" s="406"/>
      <c r="N2417" s="406"/>
      <c r="O2417" s="406">
        <v>0</v>
      </c>
      <c r="P2417" s="406">
        <v>0</v>
      </c>
      <c r="Q2417" s="463">
        <v>19</v>
      </c>
      <c r="R2417" s="464" t="s">
        <v>9</v>
      </c>
      <c r="S2417" s="464" t="s">
        <v>133</v>
      </c>
      <c r="T2417" s="464">
        <v>0</v>
      </c>
      <c r="U2417" s="464">
        <v>0</v>
      </c>
      <c r="V2417" s="464"/>
    </row>
    <row r="2418" spans="1:22" x14ac:dyDescent="0.2">
      <c r="A2418" s="406" t="s">
        <v>258</v>
      </c>
      <c r="B2418" s="406" t="s">
        <v>259</v>
      </c>
      <c r="C2418" s="406" t="s">
        <v>123</v>
      </c>
      <c r="D2418" s="406" t="s">
        <v>301</v>
      </c>
      <c r="E2418" s="406" t="s">
        <v>407</v>
      </c>
      <c r="F2418" s="406">
        <v>19</v>
      </c>
      <c r="G2418" s="406" t="s">
        <v>230</v>
      </c>
      <c r="H2418" s="406" t="s">
        <v>9</v>
      </c>
      <c r="I2418" s="406" t="s">
        <v>247</v>
      </c>
      <c r="J2418" s="406" t="s">
        <v>307</v>
      </c>
      <c r="K2418" s="406"/>
      <c r="L2418" s="406"/>
      <c r="M2418" s="406"/>
      <c r="N2418" s="406"/>
      <c r="O2418" s="406">
        <v>0</v>
      </c>
      <c r="P2418" s="406">
        <v>0</v>
      </c>
      <c r="Q2418" s="463">
        <v>19</v>
      </c>
      <c r="R2418" s="464" t="s">
        <v>9</v>
      </c>
      <c r="S2418" s="464" t="s">
        <v>135</v>
      </c>
      <c r="T2418" s="464">
        <v>0</v>
      </c>
      <c r="U2418" s="464">
        <v>0</v>
      </c>
      <c r="V2418" s="464"/>
    </row>
    <row r="2419" spans="1:22" x14ac:dyDescent="0.2">
      <c r="A2419" s="406" t="s">
        <v>258</v>
      </c>
      <c r="B2419" s="406" t="s">
        <v>259</v>
      </c>
      <c r="C2419" s="406" t="s">
        <v>123</v>
      </c>
      <c r="D2419" s="406" t="s">
        <v>302</v>
      </c>
      <c r="E2419" s="406" t="s">
        <v>407</v>
      </c>
      <c r="F2419" s="406">
        <v>19</v>
      </c>
      <c r="G2419" s="406" t="s">
        <v>230</v>
      </c>
      <c r="H2419" s="406" t="s">
        <v>9</v>
      </c>
      <c r="I2419" s="406" t="s">
        <v>247</v>
      </c>
      <c r="J2419" s="406" t="s">
        <v>307</v>
      </c>
      <c r="K2419" s="406"/>
      <c r="L2419" s="406"/>
      <c r="M2419" s="406"/>
      <c r="N2419" s="406"/>
      <c r="O2419" s="406">
        <v>0</v>
      </c>
      <c r="P2419" s="406">
        <v>0</v>
      </c>
      <c r="Q2419" s="463">
        <v>19</v>
      </c>
      <c r="R2419" s="464" t="s">
        <v>9</v>
      </c>
      <c r="S2419" s="464" t="s">
        <v>137</v>
      </c>
      <c r="T2419" s="464">
        <v>0</v>
      </c>
      <c r="U2419" s="464">
        <v>0</v>
      </c>
      <c r="V2419" s="464"/>
    </row>
    <row r="2420" spans="1:22" x14ac:dyDescent="0.2">
      <c r="A2420" s="406" t="s">
        <v>258</v>
      </c>
      <c r="B2420" s="406" t="s">
        <v>259</v>
      </c>
      <c r="C2420" s="406" t="s">
        <v>123</v>
      </c>
      <c r="D2420" s="406" t="s">
        <v>303</v>
      </c>
      <c r="E2420" s="406" t="s">
        <v>407</v>
      </c>
      <c r="F2420" s="406">
        <v>19</v>
      </c>
      <c r="G2420" s="406" t="s">
        <v>230</v>
      </c>
      <c r="H2420" s="406" t="s">
        <v>9</v>
      </c>
      <c r="I2420" s="406" t="s">
        <v>247</v>
      </c>
      <c r="J2420" s="406" t="s">
        <v>307</v>
      </c>
      <c r="K2420" s="406"/>
      <c r="L2420" s="406"/>
      <c r="M2420" s="406"/>
      <c r="N2420" s="406"/>
      <c r="O2420" s="406">
        <v>0</v>
      </c>
      <c r="P2420" s="406">
        <v>0</v>
      </c>
      <c r="Q2420" s="463">
        <v>19</v>
      </c>
      <c r="R2420" s="464" t="s">
        <v>9</v>
      </c>
      <c r="S2420" s="464" t="s">
        <v>139</v>
      </c>
      <c r="T2420" s="464">
        <v>0</v>
      </c>
      <c r="U2420" s="464">
        <v>0</v>
      </c>
      <c r="V2420" s="464"/>
    </row>
    <row r="2421" spans="1:22" x14ac:dyDescent="0.2">
      <c r="A2421" s="406" t="s">
        <v>258</v>
      </c>
      <c r="B2421" s="406" t="s">
        <v>259</v>
      </c>
      <c r="C2421" s="406" t="s">
        <v>123</v>
      </c>
      <c r="D2421" s="406" t="s">
        <v>304</v>
      </c>
      <c r="E2421" s="406" t="s">
        <v>407</v>
      </c>
      <c r="F2421" s="406">
        <v>19</v>
      </c>
      <c r="G2421" s="406" t="s">
        <v>230</v>
      </c>
      <c r="H2421" s="406" t="s">
        <v>9</v>
      </c>
      <c r="I2421" s="406" t="s">
        <v>247</v>
      </c>
      <c r="J2421" s="406" t="s">
        <v>307</v>
      </c>
      <c r="K2421" s="406"/>
      <c r="L2421" s="406"/>
      <c r="M2421" s="406"/>
      <c r="N2421" s="406"/>
      <c r="O2421" s="406">
        <v>0</v>
      </c>
      <c r="P2421" s="406">
        <v>0</v>
      </c>
      <c r="Q2421" s="463">
        <v>19</v>
      </c>
      <c r="R2421" s="464" t="s">
        <v>9</v>
      </c>
      <c r="S2421" s="464" t="s">
        <v>141</v>
      </c>
      <c r="T2421" s="464">
        <v>0</v>
      </c>
      <c r="U2421" s="464">
        <v>0</v>
      </c>
      <c r="V2421" s="464"/>
    </row>
    <row r="2422" spans="1:22" x14ac:dyDescent="0.2">
      <c r="A2422" s="406" t="s">
        <v>258</v>
      </c>
      <c r="B2422" s="406" t="s">
        <v>259</v>
      </c>
      <c r="C2422" s="406" t="s">
        <v>123</v>
      </c>
      <c r="D2422" s="406" t="s">
        <v>73</v>
      </c>
      <c r="E2422" s="406" t="s">
        <v>459</v>
      </c>
      <c r="F2422" s="406">
        <v>20</v>
      </c>
      <c r="G2422" s="406" t="s">
        <v>447</v>
      </c>
      <c r="H2422" s="406" t="s">
        <v>448</v>
      </c>
      <c r="I2422" s="406" t="s">
        <v>246</v>
      </c>
      <c r="J2422" s="406" t="s">
        <v>253</v>
      </c>
      <c r="K2422" s="406"/>
      <c r="L2422" s="406"/>
      <c r="M2422" s="406"/>
      <c r="N2422" s="406">
        <v>0</v>
      </c>
      <c r="O2422" s="406">
        <v>0</v>
      </c>
      <c r="P2422" s="406">
        <v>0</v>
      </c>
      <c r="Q2422" s="463"/>
      <c r="R2422" s="464"/>
      <c r="S2422" s="464"/>
      <c r="T2422" s="464"/>
      <c r="U2422" s="464">
        <v>0</v>
      </c>
      <c r="V2422" s="464"/>
    </row>
    <row r="2423" spans="1:22" x14ac:dyDescent="0.2">
      <c r="A2423" s="406" t="s">
        <v>258</v>
      </c>
      <c r="B2423" s="406" t="s">
        <v>259</v>
      </c>
      <c r="C2423" s="406" t="s">
        <v>123</v>
      </c>
      <c r="D2423" s="406" t="s">
        <v>73</v>
      </c>
      <c r="E2423" s="406" t="s">
        <v>459</v>
      </c>
      <c r="F2423" s="406">
        <v>20</v>
      </c>
      <c r="G2423" s="406" t="s">
        <v>447</v>
      </c>
      <c r="H2423" s="406" t="s">
        <v>449</v>
      </c>
      <c r="I2423" s="406" t="s">
        <v>246</v>
      </c>
      <c r="J2423" s="406" t="s">
        <v>252</v>
      </c>
      <c r="K2423" s="406"/>
      <c r="L2423" s="406"/>
      <c r="M2423" s="406"/>
      <c r="N2423" s="406">
        <v>0</v>
      </c>
      <c r="O2423" s="406">
        <v>0</v>
      </c>
      <c r="P2423" s="406">
        <v>0</v>
      </c>
      <c r="Q2423" s="463"/>
      <c r="R2423" s="464"/>
      <c r="S2423" s="464"/>
      <c r="T2423" s="464"/>
      <c r="U2423" s="464">
        <v>0</v>
      </c>
      <c r="V2423" s="464"/>
    </row>
    <row r="2424" spans="1:22" x14ac:dyDescent="0.2">
      <c r="A2424" s="406" t="s">
        <v>258</v>
      </c>
      <c r="B2424" s="406" t="s">
        <v>259</v>
      </c>
      <c r="C2424" s="406" t="s">
        <v>123</v>
      </c>
      <c r="D2424" s="406" t="s">
        <v>73</v>
      </c>
      <c r="E2424" s="406" t="s">
        <v>459</v>
      </c>
      <c r="F2424" s="406">
        <v>20</v>
      </c>
      <c r="G2424" s="406" t="s">
        <v>447</v>
      </c>
      <c r="H2424" s="406" t="s">
        <v>450</v>
      </c>
      <c r="I2424" s="406" t="s">
        <v>247</v>
      </c>
      <c r="J2424" s="406" t="s">
        <v>9</v>
      </c>
      <c r="K2424" s="406">
        <v>0</v>
      </c>
      <c r="L2424" s="406">
        <v>0</v>
      </c>
      <c r="M2424" s="406">
        <v>0</v>
      </c>
      <c r="N2424" s="406">
        <v>0</v>
      </c>
      <c r="O2424" s="406">
        <v>0</v>
      </c>
      <c r="P2424" s="406">
        <v>0</v>
      </c>
      <c r="Q2424" s="463"/>
      <c r="R2424" s="464"/>
      <c r="S2424" s="464"/>
      <c r="T2424" s="464"/>
      <c r="U2424" s="464">
        <v>0</v>
      </c>
      <c r="V2424" s="464"/>
    </row>
    <row r="2425" spans="1:22" x14ac:dyDescent="0.2">
      <c r="A2425" s="406" t="s">
        <v>258</v>
      </c>
      <c r="B2425" s="406" t="s">
        <v>259</v>
      </c>
      <c r="C2425" s="406" t="s">
        <v>123</v>
      </c>
      <c r="D2425" s="406" t="s">
        <v>73</v>
      </c>
      <c r="E2425" s="406" t="s">
        <v>459</v>
      </c>
      <c r="F2425" s="406">
        <v>21</v>
      </c>
      <c r="G2425" s="406" t="s">
        <v>447</v>
      </c>
      <c r="H2425" s="406" t="s">
        <v>451</v>
      </c>
      <c r="I2425" s="406" t="s">
        <v>246</v>
      </c>
      <c r="J2425" s="406" t="s">
        <v>252</v>
      </c>
      <c r="K2425" s="406">
        <v>0</v>
      </c>
      <c r="L2425" s="406"/>
      <c r="M2425" s="406">
        <v>0</v>
      </c>
      <c r="N2425" s="406">
        <v>0</v>
      </c>
      <c r="O2425" s="406">
        <v>0</v>
      </c>
      <c r="P2425" s="406">
        <v>0</v>
      </c>
      <c r="Q2425" s="463"/>
      <c r="R2425" s="464"/>
      <c r="S2425" s="464"/>
      <c r="T2425" s="464"/>
      <c r="U2425" s="464">
        <v>0</v>
      </c>
      <c r="V2425" s="464"/>
    </row>
    <row r="2426" spans="1:22" x14ac:dyDescent="0.2">
      <c r="A2426" s="406" t="s">
        <v>258</v>
      </c>
      <c r="B2426" s="406" t="s">
        <v>259</v>
      </c>
      <c r="C2426" s="406" t="s">
        <v>123</v>
      </c>
      <c r="D2426" s="406" t="s">
        <v>73</v>
      </c>
      <c r="E2426" s="406" t="s">
        <v>459</v>
      </c>
      <c r="F2426" s="406">
        <v>21</v>
      </c>
      <c r="G2426" s="406" t="s">
        <v>447</v>
      </c>
      <c r="H2426" s="406" t="s">
        <v>452</v>
      </c>
      <c r="I2426" s="406" t="s">
        <v>246</v>
      </c>
      <c r="J2426" s="406" t="s">
        <v>252</v>
      </c>
      <c r="K2426" s="406"/>
      <c r="L2426" s="406"/>
      <c r="M2426" s="406"/>
      <c r="N2426" s="406">
        <v>0</v>
      </c>
      <c r="O2426" s="406">
        <v>0</v>
      </c>
      <c r="P2426" s="406">
        <v>0</v>
      </c>
      <c r="Q2426" s="463"/>
      <c r="R2426" s="464"/>
      <c r="S2426" s="464"/>
      <c r="T2426" s="464"/>
      <c r="U2426" s="464">
        <v>0</v>
      </c>
      <c r="V2426" s="464"/>
    </row>
    <row r="2427" spans="1:22" x14ac:dyDescent="0.2">
      <c r="A2427" s="406" t="s">
        <v>258</v>
      </c>
      <c r="B2427" s="406" t="s">
        <v>259</v>
      </c>
      <c r="C2427" s="406" t="s">
        <v>123</v>
      </c>
      <c r="D2427" s="406" t="s">
        <v>73</v>
      </c>
      <c r="E2427" s="406" t="s">
        <v>459</v>
      </c>
      <c r="F2427" s="406">
        <v>21</v>
      </c>
      <c r="G2427" s="406" t="s">
        <v>447</v>
      </c>
      <c r="H2427" s="406" t="s">
        <v>453</v>
      </c>
      <c r="I2427" s="406" t="s">
        <v>247</v>
      </c>
      <c r="J2427" s="406" t="s">
        <v>9</v>
      </c>
      <c r="K2427" s="406">
        <v>0</v>
      </c>
      <c r="L2427" s="406">
        <v>0</v>
      </c>
      <c r="M2427" s="406">
        <v>0</v>
      </c>
      <c r="N2427" s="406">
        <v>0</v>
      </c>
      <c r="O2427" s="406">
        <v>0</v>
      </c>
      <c r="P2427" s="406">
        <v>0</v>
      </c>
      <c r="Q2427" s="463"/>
      <c r="R2427" s="464"/>
      <c r="S2427" s="464"/>
      <c r="T2427" s="464"/>
      <c r="U2427" s="464">
        <v>0</v>
      </c>
      <c r="V2427" s="464"/>
    </row>
    <row r="2428" spans="1:22" x14ac:dyDescent="0.2">
      <c r="A2428" s="406" t="s">
        <v>258</v>
      </c>
      <c r="B2428" s="406" t="s">
        <v>259</v>
      </c>
      <c r="C2428" s="406" t="s">
        <v>123</v>
      </c>
      <c r="D2428" s="406" t="s">
        <v>73</v>
      </c>
      <c r="E2428" s="406" t="s">
        <v>459</v>
      </c>
      <c r="F2428" s="406">
        <v>22</v>
      </c>
      <c r="G2428" s="406" t="s">
        <v>447</v>
      </c>
      <c r="H2428" s="406" t="s">
        <v>454</v>
      </c>
      <c r="I2428" s="406" t="s">
        <v>246</v>
      </c>
      <c r="J2428" s="406" t="s">
        <v>252</v>
      </c>
      <c r="K2428" s="406"/>
      <c r="L2428" s="406"/>
      <c r="M2428" s="406"/>
      <c r="N2428" s="406">
        <v>0</v>
      </c>
      <c r="O2428" s="406">
        <v>0</v>
      </c>
      <c r="P2428" s="406">
        <v>0</v>
      </c>
      <c r="Q2428" s="463"/>
      <c r="R2428" s="464"/>
      <c r="S2428" s="464"/>
      <c r="T2428" s="464"/>
      <c r="U2428" s="464">
        <v>0</v>
      </c>
      <c r="V2428" s="464"/>
    </row>
    <row r="2429" spans="1:22" x14ac:dyDescent="0.2">
      <c r="A2429" s="406" t="s">
        <v>258</v>
      </c>
      <c r="B2429" s="406" t="s">
        <v>259</v>
      </c>
      <c r="C2429" s="406" t="s">
        <v>123</v>
      </c>
      <c r="D2429" s="406" t="s">
        <v>73</v>
      </c>
      <c r="E2429" s="406" t="s">
        <v>459</v>
      </c>
      <c r="F2429" s="406">
        <v>22</v>
      </c>
      <c r="G2429" s="406" t="s">
        <v>447</v>
      </c>
      <c r="H2429" s="406" t="s">
        <v>455</v>
      </c>
      <c r="I2429" s="406" t="s">
        <v>246</v>
      </c>
      <c r="J2429" s="406" t="s">
        <v>252</v>
      </c>
      <c r="K2429" s="406"/>
      <c r="L2429" s="406">
        <v>0</v>
      </c>
      <c r="M2429" s="406">
        <v>0</v>
      </c>
      <c r="N2429" s="406">
        <v>0</v>
      </c>
      <c r="O2429" s="406">
        <v>0</v>
      </c>
      <c r="P2429" s="406">
        <v>0</v>
      </c>
      <c r="Q2429" s="463"/>
      <c r="R2429" s="464"/>
      <c r="S2429" s="464"/>
      <c r="T2429" s="464"/>
      <c r="U2429" s="464">
        <v>0</v>
      </c>
      <c r="V2429" s="464"/>
    </row>
    <row r="2430" spans="1:22" x14ac:dyDescent="0.2">
      <c r="A2430" s="406" t="s">
        <v>258</v>
      </c>
      <c r="B2430" s="406" t="s">
        <v>259</v>
      </c>
      <c r="C2430" s="406" t="s">
        <v>123</v>
      </c>
      <c r="D2430" s="406" t="s">
        <v>73</v>
      </c>
      <c r="E2430" s="406" t="s">
        <v>459</v>
      </c>
      <c r="F2430" s="406">
        <v>22</v>
      </c>
      <c r="G2430" s="406" t="s">
        <v>447</v>
      </c>
      <c r="H2430" s="406" t="s">
        <v>445</v>
      </c>
      <c r="I2430" s="406" t="s">
        <v>247</v>
      </c>
      <c r="J2430" s="406" t="s">
        <v>9</v>
      </c>
      <c r="K2430" s="406">
        <v>0</v>
      </c>
      <c r="L2430" s="406">
        <v>0</v>
      </c>
      <c r="M2430" s="406">
        <v>0</v>
      </c>
      <c r="N2430" s="406">
        <v>0</v>
      </c>
      <c r="O2430" s="406">
        <v>0</v>
      </c>
      <c r="P2430" s="406">
        <v>0</v>
      </c>
      <c r="Q2430" s="463"/>
      <c r="R2430" s="464"/>
      <c r="S2430" s="464"/>
      <c r="T2430" s="464"/>
      <c r="U2430" s="464">
        <v>0</v>
      </c>
      <c r="V2430" s="464"/>
    </row>
    <row r="2431" spans="1:22" x14ac:dyDescent="0.2">
      <c r="A2431" s="406" t="s">
        <v>258</v>
      </c>
      <c r="B2431" s="406" t="s">
        <v>259</v>
      </c>
      <c r="C2431" s="406" t="s">
        <v>123</v>
      </c>
      <c r="D2431" s="406" t="s">
        <v>73</v>
      </c>
      <c r="E2431" s="406" t="s">
        <v>459</v>
      </c>
      <c r="F2431" s="406">
        <v>22</v>
      </c>
      <c r="G2431" s="406" t="s">
        <v>447</v>
      </c>
      <c r="H2431" s="406" t="s">
        <v>456</v>
      </c>
      <c r="I2431" s="406" t="s">
        <v>247</v>
      </c>
      <c r="J2431" s="406" t="s">
        <v>9</v>
      </c>
      <c r="K2431" s="406">
        <v>0</v>
      </c>
      <c r="L2431" s="406">
        <v>0</v>
      </c>
      <c r="M2431" s="406">
        <v>0</v>
      </c>
      <c r="N2431" s="406">
        <v>0</v>
      </c>
      <c r="O2431" s="406">
        <v>0</v>
      </c>
      <c r="P2431" s="406">
        <v>0</v>
      </c>
      <c r="Q2431" s="463"/>
      <c r="R2431" s="464"/>
      <c r="S2431" s="464"/>
      <c r="T2431" s="464"/>
      <c r="U2431" s="464">
        <v>0</v>
      </c>
      <c r="V2431" s="464"/>
    </row>
    <row r="2432" spans="1:22" x14ac:dyDescent="0.2">
      <c r="A2432" s="406" t="s">
        <v>258</v>
      </c>
      <c r="B2432" s="406" t="s">
        <v>259</v>
      </c>
      <c r="C2432" s="406" t="s">
        <v>123</v>
      </c>
      <c r="D2432" s="406" t="s">
        <v>73</v>
      </c>
      <c r="E2432" s="406" t="s">
        <v>459</v>
      </c>
      <c r="F2432" s="406">
        <v>23</v>
      </c>
      <c r="G2432" s="406" t="s">
        <v>447</v>
      </c>
      <c r="H2432" s="406" t="s">
        <v>478</v>
      </c>
      <c r="I2432" s="406" t="s">
        <v>246</v>
      </c>
      <c r="J2432" s="406" t="s">
        <v>253</v>
      </c>
      <c r="K2432" s="406"/>
      <c r="L2432" s="406"/>
      <c r="M2432" s="406"/>
      <c r="N2432" s="406"/>
      <c r="O2432" s="406">
        <v>0</v>
      </c>
      <c r="P2432" s="406">
        <v>0</v>
      </c>
      <c r="Q2432" s="463"/>
      <c r="R2432" s="464"/>
      <c r="S2432" s="464"/>
      <c r="T2432" s="464"/>
      <c r="U2432" s="464">
        <v>0</v>
      </c>
      <c r="V2432" s="464"/>
    </row>
    <row r="2433" spans="1:22" x14ac:dyDescent="0.2">
      <c r="A2433" s="406" t="s">
        <v>258</v>
      </c>
      <c r="B2433" s="406" t="s">
        <v>259</v>
      </c>
      <c r="C2433" s="406" t="s">
        <v>123</v>
      </c>
      <c r="D2433" s="406" t="s">
        <v>73</v>
      </c>
      <c r="E2433" s="406" t="s">
        <v>459</v>
      </c>
      <c r="F2433" s="406">
        <v>23</v>
      </c>
      <c r="G2433" s="406" t="s">
        <v>447</v>
      </c>
      <c r="H2433" s="406" t="s">
        <v>457</v>
      </c>
      <c r="I2433" s="406" t="s">
        <v>246</v>
      </c>
      <c r="J2433" s="406" t="s">
        <v>314</v>
      </c>
      <c r="K2433" s="406" t="s">
        <v>458</v>
      </c>
      <c r="L2433" s="406"/>
      <c r="M2433" s="406"/>
      <c r="N2433" s="406"/>
      <c r="O2433" s="406"/>
      <c r="P2433" s="406">
        <v>0</v>
      </c>
      <c r="Q2433" s="463"/>
      <c r="R2433" s="464"/>
      <c r="S2433" s="464"/>
      <c r="T2433" s="464"/>
      <c r="U2433" s="464"/>
      <c r="V2433" s="464"/>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70C0"/>
    <pageSetUpPr fitToPage="1"/>
  </sheetPr>
  <dimension ref="A1:IV87"/>
  <sheetViews>
    <sheetView showGridLines="0" zoomScaleNormal="100" workbookViewId="0">
      <pane xSplit="3" ySplit="15" topLeftCell="D16" activePane="bottomRight" state="frozen"/>
      <selection activeCell="H26" sqref="H26"/>
      <selection pane="topRight" activeCell="H26" sqref="H26"/>
      <selection pane="bottomLeft" activeCell="H26" sqref="H26"/>
      <selection pane="bottomRight" activeCell="H37" sqref="H37"/>
    </sheetView>
  </sheetViews>
  <sheetFormatPr defaultColWidth="5.85546875" defaultRowHeight="14.25" x14ac:dyDescent="0.2"/>
  <cols>
    <col min="1" max="1" width="3.140625" style="300" customWidth="1"/>
    <col min="2" max="2" width="5.85546875" style="300" customWidth="1"/>
    <col min="3" max="3" width="61.85546875" style="301" bestFit="1" customWidth="1"/>
    <col min="4" max="4" width="1.5703125" style="302" customWidth="1"/>
    <col min="5" max="7" width="11.5703125" style="303" customWidth="1"/>
    <col min="8" max="9" width="9.5703125" style="303" bestFit="1" customWidth="1"/>
    <col min="10" max="10" width="8.85546875" style="303" customWidth="1"/>
    <col min="11" max="11" width="1.85546875" style="303" customWidth="1"/>
    <col min="12" max="12" width="21.140625" style="303" customWidth="1"/>
    <col min="13" max="14" width="11.140625" style="303" customWidth="1"/>
    <col min="15" max="16" width="9" style="303" customWidth="1"/>
    <col min="17" max="17" width="9.140625" style="303" customWidth="1"/>
    <col min="18" max="18" width="1.85546875" style="303" customWidth="1"/>
    <col min="19" max="21" width="11.140625" style="303" customWidth="1"/>
    <col min="22" max="24" width="9.42578125" style="303" customWidth="1"/>
    <col min="25" max="25" width="3.140625" style="300" customWidth="1"/>
    <col min="26" max="254" width="9.140625" style="300" customWidth="1"/>
    <col min="255" max="255" width="3.140625" style="300" customWidth="1"/>
    <col min="256" max="16384" width="5.85546875" style="300"/>
  </cols>
  <sheetData>
    <row r="1" spans="1:256" ht="15" thickBot="1" x14ac:dyDescent="0.25"/>
    <row r="2" spans="1:256" ht="12" customHeight="1" x14ac:dyDescent="0.2">
      <c r="B2" s="304"/>
      <c r="C2" s="305"/>
      <c r="D2" s="306"/>
      <c r="E2" s="307"/>
      <c r="F2" s="307"/>
      <c r="G2" s="307"/>
      <c r="H2" s="307"/>
      <c r="I2" s="307"/>
      <c r="J2" s="307"/>
      <c r="K2" s="307"/>
      <c r="L2" s="307"/>
      <c r="M2" s="307"/>
      <c r="N2" s="307"/>
      <c r="O2" s="307"/>
      <c r="P2" s="307"/>
      <c r="Q2" s="307"/>
      <c r="R2" s="307"/>
      <c r="S2" s="307"/>
      <c r="T2" s="307"/>
      <c r="U2" s="307"/>
      <c r="V2" s="307"/>
      <c r="W2" s="307"/>
      <c r="X2" s="307"/>
      <c r="Y2" s="308"/>
    </row>
    <row r="3" spans="1:256" ht="15" x14ac:dyDescent="0.25">
      <c r="B3" s="309"/>
      <c r="C3" s="310" t="str">
        <f>'Form 1 - Core RRL'!M3</f>
        <v>NHS Golden Jubilee</v>
      </c>
      <c r="D3" s="181"/>
      <c r="E3" s="181"/>
      <c r="F3" s="181"/>
      <c r="G3" s="181"/>
      <c r="H3" s="181"/>
      <c r="I3" s="181"/>
      <c r="J3" s="181"/>
      <c r="K3" s="311"/>
      <c r="L3" s="311"/>
      <c r="M3" s="311"/>
      <c r="N3" s="311"/>
      <c r="O3" s="311"/>
      <c r="P3" s="311"/>
      <c r="Q3" s="311"/>
      <c r="R3" s="311"/>
      <c r="S3" s="311"/>
      <c r="T3" s="311"/>
      <c r="U3" s="311"/>
      <c r="V3" s="311"/>
      <c r="W3" s="311"/>
      <c r="X3" s="311"/>
      <c r="Y3" s="312"/>
    </row>
    <row r="4" spans="1:256" ht="19.5" customHeight="1" x14ac:dyDescent="0.2">
      <c r="B4" s="309"/>
      <c r="C4" s="313" t="str">
        <f>'Form 1 - Core RRL'!M4</f>
        <v>FINANCIAL PLAN 2021-22</v>
      </c>
      <c r="D4" s="314"/>
      <c r="E4" s="314"/>
      <c r="F4" s="314"/>
      <c r="G4" s="314"/>
      <c r="H4" s="314"/>
      <c r="I4" s="314"/>
      <c r="J4" s="314"/>
      <c r="K4" s="315"/>
      <c r="L4" s="315"/>
      <c r="M4" s="315"/>
      <c r="N4" s="315"/>
      <c r="O4" s="315"/>
      <c r="P4" s="315"/>
      <c r="Q4" s="315"/>
      <c r="R4" s="315"/>
      <c r="S4" s="315"/>
      <c r="T4" s="315"/>
      <c r="U4" s="315"/>
      <c r="V4" s="315"/>
      <c r="W4" s="315"/>
      <c r="X4" s="315"/>
      <c r="Y4" s="312"/>
    </row>
    <row r="5" spans="1:256" ht="15" x14ac:dyDescent="0.25">
      <c r="B5" s="309"/>
      <c r="C5" s="310" t="s">
        <v>86</v>
      </c>
      <c r="D5" s="181"/>
      <c r="E5" s="181"/>
      <c r="F5" s="181"/>
      <c r="G5" s="181"/>
      <c r="H5" s="181"/>
      <c r="I5" s="181"/>
      <c r="J5" s="181"/>
      <c r="K5" s="311"/>
      <c r="L5" s="311"/>
      <c r="M5" s="311"/>
      <c r="N5" s="311"/>
      <c r="O5" s="311"/>
      <c r="P5" s="311"/>
      <c r="Q5" s="311"/>
      <c r="R5" s="311"/>
      <c r="S5" s="311"/>
      <c r="T5" s="311"/>
      <c r="U5" s="311"/>
      <c r="V5" s="311"/>
      <c r="W5" s="311"/>
      <c r="X5" s="311"/>
      <c r="Y5" s="312"/>
    </row>
    <row r="6" spans="1:256" ht="15" x14ac:dyDescent="0.25">
      <c r="B6" s="309"/>
      <c r="C6" s="316"/>
      <c r="D6" s="317"/>
      <c r="E6" s="318"/>
      <c r="F6" s="319"/>
      <c r="G6" s="173" t="s">
        <v>73</v>
      </c>
      <c r="H6" s="319"/>
      <c r="I6" s="319"/>
      <c r="J6" s="320"/>
      <c r="K6" s="321"/>
      <c r="L6" s="322"/>
      <c r="M6" s="322"/>
      <c r="N6" s="274"/>
      <c r="O6" s="322"/>
      <c r="P6" s="322"/>
      <c r="Q6" s="322"/>
      <c r="R6" s="322"/>
      <c r="S6" s="322"/>
      <c r="T6" s="322"/>
      <c r="U6" s="274"/>
      <c r="V6" s="322"/>
      <c r="W6" s="322"/>
      <c r="X6" s="322"/>
      <c r="Y6" s="312"/>
    </row>
    <row r="7" spans="1:256" ht="29.25" customHeight="1" x14ac:dyDescent="0.25">
      <c r="B7" s="309"/>
      <c r="C7" s="323" t="s">
        <v>425</v>
      </c>
      <c r="D7" s="324"/>
      <c r="E7" s="563" t="s">
        <v>88</v>
      </c>
      <c r="F7" s="564" t="s">
        <v>89</v>
      </c>
      <c r="G7" s="565" t="s">
        <v>90</v>
      </c>
      <c r="H7" s="325"/>
      <c r="I7" s="326"/>
      <c r="J7" s="327"/>
      <c r="K7" s="321"/>
      <c r="L7" s="328"/>
      <c r="M7" s="328"/>
      <c r="N7" s="329"/>
      <c r="O7" s="330"/>
      <c r="P7" s="330"/>
      <c r="Q7" s="322"/>
      <c r="R7" s="322"/>
      <c r="S7" s="328"/>
      <c r="T7" s="328"/>
      <c r="U7" s="329"/>
      <c r="V7" s="330"/>
      <c r="W7" s="330"/>
      <c r="X7" s="322"/>
      <c r="Y7" s="331"/>
    </row>
    <row r="8" spans="1:256" ht="15" x14ac:dyDescent="0.25">
      <c r="B8" s="332"/>
      <c r="C8" s="333" t="s">
        <v>437</v>
      </c>
      <c r="D8" s="566"/>
      <c r="E8" s="334">
        <f>'Form 1 - Core RRL'!N78</f>
        <v>-4044</v>
      </c>
      <c r="F8" s="334">
        <f>'Form 1 - Core RRL'!O78</f>
        <v>0</v>
      </c>
      <c r="G8" s="335">
        <f>SUM(E8:F8)</f>
        <v>-4044</v>
      </c>
      <c r="H8" s="519" t="s">
        <v>414</v>
      </c>
      <c r="I8" s="336"/>
      <c r="J8" s="337"/>
      <c r="K8" s="321"/>
      <c r="L8" s="510" t="s">
        <v>310</v>
      </c>
      <c r="M8" s="263"/>
      <c r="N8" s="338"/>
      <c r="O8" s="330"/>
      <c r="P8" s="330"/>
      <c r="Q8" s="322"/>
      <c r="R8" s="322"/>
      <c r="S8" s="338"/>
      <c r="T8" s="338"/>
      <c r="U8" s="338"/>
      <c r="V8" s="330"/>
      <c r="W8" s="330"/>
      <c r="X8" s="322"/>
      <c r="Y8" s="331"/>
    </row>
    <row r="9" spans="1:256" ht="15" customHeight="1" x14ac:dyDescent="0.2">
      <c r="B9" s="332"/>
      <c r="C9" s="339" t="s">
        <v>443</v>
      </c>
      <c r="D9" s="317"/>
      <c r="E9" s="340">
        <f>E81</f>
        <v>559</v>
      </c>
      <c r="F9" s="340">
        <f>F81</f>
        <v>156</v>
      </c>
      <c r="G9" s="340">
        <f>SUM(E9:F9)</f>
        <v>715</v>
      </c>
      <c r="H9" s="519" t="s">
        <v>415</v>
      </c>
      <c r="I9" s="336"/>
      <c r="J9" s="337"/>
      <c r="K9" s="321"/>
      <c r="L9" s="515"/>
      <c r="M9" s="455" t="s">
        <v>311</v>
      </c>
      <c r="N9" s="338"/>
      <c r="O9" s="330"/>
      <c r="P9" s="330"/>
      <c r="Q9" s="322"/>
      <c r="R9" s="322"/>
      <c r="S9" s="338"/>
      <c r="T9" s="338"/>
      <c r="U9" s="338"/>
      <c r="V9" s="330"/>
      <c r="W9" s="330"/>
      <c r="X9" s="322"/>
      <c r="Y9" s="331"/>
    </row>
    <row r="10" spans="1:256" ht="15" customHeight="1" x14ac:dyDescent="0.2">
      <c r="B10" s="332"/>
      <c r="C10" s="341" t="s">
        <v>227</v>
      </c>
      <c r="D10" s="317"/>
      <c r="E10" s="340">
        <f>E83</f>
        <v>1329</v>
      </c>
      <c r="F10" s="340">
        <f>F83</f>
        <v>0</v>
      </c>
      <c r="G10" s="340">
        <f>SUM(E10:F10)</f>
        <v>1329</v>
      </c>
      <c r="H10" s="519" t="s">
        <v>416</v>
      </c>
      <c r="I10" s="336"/>
      <c r="J10" s="337"/>
      <c r="K10" s="321"/>
      <c r="L10" s="456"/>
      <c r="M10" s="455" t="s">
        <v>412</v>
      </c>
      <c r="N10" s="338"/>
      <c r="O10" s="330"/>
      <c r="P10" s="330"/>
      <c r="Q10" s="322"/>
      <c r="R10" s="322"/>
      <c r="S10" s="338"/>
      <c r="T10" s="338"/>
      <c r="U10" s="338"/>
      <c r="V10" s="330"/>
      <c r="W10" s="330"/>
      <c r="X10" s="322"/>
      <c r="Y10" s="331"/>
    </row>
    <row r="11" spans="1:256" ht="15" customHeight="1" x14ac:dyDescent="0.25">
      <c r="B11" s="332"/>
      <c r="C11" s="606" t="s">
        <v>444</v>
      </c>
      <c r="D11" s="317"/>
      <c r="E11" s="605">
        <f>SUM(E9:E10)</f>
        <v>1888</v>
      </c>
      <c r="F11" s="605">
        <f t="shared" ref="F11:G11" si="0">SUM(F9:F10)</f>
        <v>156</v>
      </c>
      <c r="G11" s="605">
        <f t="shared" si="0"/>
        <v>2044</v>
      </c>
      <c r="H11" s="519"/>
      <c r="I11" s="336"/>
      <c r="J11" s="337"/>
      <c r="K11" s="321"/>
      <c r="L11" s="593" t="s">
        <v>409</v>
      </c>
      <c r="M11" s="455" t="s">
        <v>410</v>
      </c>
      <c r="N11" s="338"/>
      <c r="O11" s="330"/>
      <c r="P11" s="330"/>
      <c r="Q11" s="322"/>
      <c r="R11" s="322"/>
      <c r="S11" s="338"/>
      <c r="T11" s="338"/>
      <c r="U11" s="338"/>
      <c r="V11" s="330"/>
      <c r="W11" s="330"/>
      <c r="X11" s="322"/>
      <c r="Y11" s="331"/>
    </row>
    <row r="12" spans="1:256" x14ac:dyDescent="0.2">
      <c r="B12" s="332"/>
      <c r="C12" s="607" t="s">
        <v>445</v>
      </c>
      <c r="D12" s="608"/>
      <c r="E12" s="609">
        <f>SUM(E8:E10)</f>
        <v>-2156</v>
      </c>
      <c r="F12" s="609">
        <f t="shared" ref="F12:G12" si="1">SUM(F8:F10)</f>
        <v>156</v>
      </c>
      <c r="G12" s="609">
        <f t="shared" si="1"/>
        <v>-2000</v>
      </c>
      <c r="H12" s="342"/>
      <c r="I12" s="343"/>
      <c r="J12" s="344"/>
      <c r="K12" s="321"/>
      <c r="L12" s="345"/>
      <c r="M12" s="517"/>
      <c r="N12" s="345"/>
      <c r="O12" s="330"/>
      <c r="P12" s="330"/>
      <c r="Q12" s="322"/>
      <c r="R12" s="322"/>
      <c r="S12" s="345"/>
      <c r="T12" s="345"/>
      <c r="U12" s="345"/>
      <c r="V12" s="330"/>
      <c r="W12" s="330"/>
      <c r="X12" s="322"/>
      <c r="Y12" s="331"/>
    </row>
    <row r="13" spans="1:256" x14ac:dyDescent="0.2">
      <c r="B13" s="309"/>
      <c r="C13" s="316"/>
      <c r="D13" s="317"/>
      <c r="E13" s="321"/>
      <c r="F13" s="321"/>
      <c r="G13" s="321"/>
      <c r="H13" s="321"/>
      <c r="I13" s="321"/>
      <c r="J13" s="321"/>
      <c r="K13" s="321"/>
      <c r="L13" s="322"/>
      <c r="M13" s="322"/>
      <c r="N13" s="322"/>
      <c r="O13" s="322"/>
      <c r="P13" s="322"/>
      <c r="Q13" s="322"/>
      <c r="R13" s="322"/>
      <c r="S13" s="322"/>
      <c r="T13" s="322"/>
      <c r="U13" s="322"/>
      <c r="V13" s="322"/>
      <c r="W13" s="322"/>
      <c r="X13" s="322"/>
      <c r="Y13" s="312"/>
    </row>
    <row r="14" spans="1:256" ht="15.75" customHeight="1" x14ac:dyDescent="0.25">
      <c r="B14" s="309"/>
      <c r="C14" s="712" t="s">
        <v>116</v>
      </c>
      <c r="D14" s="174"/>
      <c r="E14" s="700" t="s">
        <v>73</v>
      </c>
      <c r="F14" s="701"/>
      <c r="G14" s="714"/>
      <c r="H14" s="715" t="s">
        <v>5</v>
      </c>
      <c r="I14" s="716"/>
      <c r="J14" s="717"/>
      <c r="K14" s="346"/>
      <c r="L14" s="699"/>
      <c r="M14" s="699"/>
      <c r="N14" s="699"/>
      <c r="O14" s="711"/>
      <c r="P14" s="711"/>
      <c r="Q14" s="711"/>
      <c r="R14" s="347"/>
      <c r="S14" s="699"/>
      <c r="T14" s="699"/>
      <c r="U14" s="699"/>
      <c r="V14" s="711"/>
      <c r="W14" s="711"/>
      <c r="X14" s="711"/>
      <c r="Y14" s="312"/>
    </row>
    <row r="15" spans="1:256" ht="30" x14ac:dyDescent="0.25">
      <c r="B15" s="348"/>
      <c r="C15" s="713"/>
      <c r="D15" s="174"/>
      <c r="E15" s="349" t="s">
        <v>14</v>
      </c>
      <c r="F15" s="350" t="s">
        <v>6</v>
      </c>
      <c r="G15" s="351" t="s">
        <v>7</v>
      </c>
      <c r="H15" s="352" t="s">
        <v>113</v>
      </c>
      <c r="I15" s="352" t="s">
        <v>114</v>
      </c>
      <c r="J15" s="352" t="s">
        <v>115</v>
      </c>
      <c r="K15" s="353"/>
      <c r="L15" s="518"/>
      <c r="M15" s="328"/>
      <c r="N15" s="329"/>
      <c r="O15" s="354"/>
      <c r="P15" s="354"/>
      <c r="Q15" s="354"/>
      <c r="R15" s="354"/>
      <c r="S15" s="328"/>
      <c r="T15" s="328"/>
      <c r="U15" s="329"/>
      <c r="V15" s="354"/>
      <c r="W15" s="354"/>
      <c r="X15" s="354"/>
      <c r="Y15" s="312"/>
    </row>
    <row r="16" spans="1:256" ht="15" x14ac:dyDescent="0.25">
      <c r="A16" s="355"/>
      <c r="B16" s="332"/>
      <c r="C16" s="356" t="s">
        <v>91</v>
      </c>
      <c r="D16" s="357"/>
      <c r="E16" s="358"/>
      <c r="F16" s="358"/>
      <c r="G16" s="359"/>
      <c r="H16" s="360"/>
      <c r="I16" s="361"/>
      <c r="J16" s="362"/>
      <c r="K16" s="363"/>
      <c r="L16" s="516"/>
      <c r="M16" s="364"/>
      <c r="N16" s="273"/>
      <c r="O16" s="365"/>
      <c r="P16" s="365"/>
      <c r="Q16" s="272"/>
      <c r="R16" s="272"/>
      <c r="S16" s="364"/>
      <c r="T16" s="364"/>
      <c r="U16" s="273"/>
      <c r="V16" s="365"/>
      <c r="W16" s="365"/>
      <c r="X16" s="273"/>
      <c r="Y16" s="366"/>
      <c r="Z16" s="355"/>
      <c r="AA16" s="355"/>
      <c r="AB16" s="367"/>
      <c r="AC16" s="355"/>
      <c r="AD16" s="368"/>
      <c r="AE16" s="355"/>
      <c r="AF16" s="355"/>
      <c r="AG16" s="355"/>
      <c r="AH16" s="355"/>
      <c r="AI16" s="355"/>
      <c r="AJ16" s="355"/>
      <c r="AK16" s="355"/>
      <c r="AL16" s="355"/>
      <c r="AM16" s="355"/>
      <c r="AN16" s="355"/>
      <c r="AO16" s="355"/>
      <c r="AP16" s="355"/>
      <c r="AQ16" s="355"/>
      <c r="AR16" s="355"/>
      <c r="AS16" s="355"/>
      <c r="AT16" s="355"/>
      <c r="AU16" s="355"/>
      <c r="AV16" s="355"/>
      <c r="AW16" s="355"/>
      <c r="AX16" s="355"/>
      <c r="AY16" s="355"/>
      <c r="AZ16" s="355"/>
      <c r="BA16" s="355"/>
      <c r="BB16" s="355"/>
      <c r="BC16" s="355"/>
      <c r="BD16" s="355"/>
      <c r="BE16" s="355"/>
      <c r="BF16" s="355"/>
      <c r="BG16" s="355"/>
      <c r="BH16" s="355"/>
      <c r="BI16" s="355"/>
      <c r="BJ16" s="355"/>
      <c r="BK16" s="355"/>
      <c r="BL16" s="355"/>
      <c r="BM16" s="355"/>
      <c r="BN16" s="355"/>
      <c r="BO16" s="355"/>
      <c r="BP16" s="355"/>
      <c r="BQ16" s="355"/>
      <c r="BR16" s="355"/>
      <c r="BS16" s="355"/>
      <c r="BT16" s="355"/>
      <c r="BU16" s="355"/>
      <c r="BV16" s="355"/>
      <c r="BW16" s="355"/>
      <c r="BX16" s="355"/>
      <c r="BY16" s="355"/>
      <c r="BZ16" s="355"/>
      <c r="CA16" s="355"/>
      <c r="CB16" s="355"/>
      <c r="CC16" s="355"/>
      <c r="CD16" s="355"/>
      <c r="CE16" s="355"/>
      <c r="CF16" s="355"/>
      <c r="CG16" s="355"/>
      <c r="CH16" s="355"/>
      <c r="CI16" s="355"/>
      <c r="CJ16" s="355"/>
      <c r="CK16" s="355"/>
      <c r="CL16" s="355"/>
      <c r="CM16" s="355"/>
      <c r="CN16" s="355"/>
      <c r="CO16" s="355"/>
      <c r="CP16" s="355"/>
      <c r="CQ16" s="355"/>
      <c r="CR16" s="355"/>
      <c r="CS16" s="355"/>
      <c r="CT16" s="355"/>
      <c r="CU16" s="355"/>
      <c r="CV16" s="355"/>
      <c r="CW16" s="355"/>
      <c r="CX16" s="355"/>
      <c r="CY16" s="355"/>
      <c r="CZ16" s="355"/>
      <c r="DA16" s="355"/>
      <c r="DB16" s="355"/>
      <c r="DC16" s="355"/>
      <c r="DD16" s="355"/>
      <c r="DE16" s="355"/>
      <c r="DF16" s="355"/>
      <c r="DG16" s="355"/>
      <c r="DH16" s="355"/>
      <c r="DI16" s="355"/>
      <c r="DJ16" s="355"/>
      <c r="DK16" s="355"/>
      <c r="DL16" s="355"/>
      <c r="DM16" s="355"/>
      <c r="DN16" s="355"/>
      <c r="DO16" s="355"/>
      <c r="DP16" s="355"/>
      <c r="DQ16" s="355"/>
      <c r="DR16" s="355"/>
      <c r="DS16" s="355"/>
      <c r="DT16" s="355"/>
      <c r="DU16" s="355"/>
      <c r="DV16" s="355"/>
      <c r="DW16" s="355"/>
      <c r="DX16" s="355"/>
      <c r="DY16" s="355"/>
      <c r="DZ16" s="355"/>
      <c r="EA16" s="355"/>
      <c r="EB16" s="355"/>
      <c r="EC16" s="355"/>
      <c r="ED16" s="355"/>
      <c r="EE16" s="355"/>
      <c r="EF16" s="355"/>
      <c r="EG16" s="355"/>
      <c r="EH16" s="355"/>
      <c r="EI16" s="355"/>
      <c r="EJ16" s="355"/>
      <c r="EK16" s="355"/>
      <c r="EL16" s="355"/>
      <c r="EM16" s="355"/>
      <c r="EN16" s="355"/>
      <c r="EO16" s="355"/>
      <c r="EP16" s="355"/>
      <c r="EQ16" s="355"/>
      <c r="ER16" s="355"/>
      <c r="ES16" s="355"/>
      <c r="ET16" s="355"/>
      <c r="EU16" s="355"/>
      <c r="EV16" s="355"/>
      <c r="EW16" s="355"/>
      <c r="EX16" s="355"/>
      <c r="EY16" s="355"/>
      <c r="EZ16" s="355"/>
      <c r="FA16" s="355"/>
      <c r="FB16" s="355"/>
      <c r="FC16" s="355"/>
      <c r="FD16" s="355"/>
      <c r="FE16" s="355"/>
      <c r="FF16" s="355"/>
      <c r="FG16" s="355"/>
      <c r="FH16" s="355"/>
      <c r="FI16" s="355"/>
      <c r="FJ16" s="355"/>
      <c r="FK16" s="355"/>
      <c r="FL16" s="355"/>
      <c r="FM16" s="355"/>
      <c r="FN16" s="355"/>
      <c r="FO16" s="355"/>
      <c r="FP16" s="355"/>
      <c r="FQ16" s="355"/>
      <c r="FR16" s="355"/>
      <c r="FS16" s="355"/>
      <c r="FT16" s="355"/>
      <c r="FU16" s="355"/>
      <c r="FV16" s="355"/>
      <c r="FW16" s="355"/>
      <c r="FX16" s="355"/>
      <c r="FY16" s="355"/>
      <c r="FZ16" s="355"/>
      <c r="GA16" s="355"/>
      <c r="GB16" s="355"/>
      <c r="GC16" s="355"/>
      <c r="GD16" s="355"/>
      <c r="GE16" s="355"/>
      <c r="GF16" s="355"/>
      <c r="GG16" s="355"/>
      <c r="GH16" s="355"/>
      <c r="GI16" s="355"/>
      <c r="GJ16" s="355"/>
      <c r="GK16" s="355"/>
      <c r="GL16" s="355"/>
      <c r="GM16" s="355"/>
      <c r="GN16" s="355"/>
      <c r="GO16" s="355"/>
      <c r="GP16" s="355"/>
      <c r="GQ16" s="355"/>
      <c r="GR16" s="355"/>
      <c r="GS16" s="355"/>
      <c r="GT16" s="355"/>
      <c r="GU16" s="355"/>
      <c r="GV16" s="355"/>
      <c r="GW16" s="355"/>
      <c r="GX16" s="355"/>
      <c r="GY16" s="355"/>
      <c r="GZ16" s="355"/>
      <c r="HA16" s="355"/>
      <c r="HB16" s="355"/>
      <c r="HC16" s="355"/>
      <c r="HD16" s="355"/>
      <c r="HE16" s="355"/>
      <c r="HF16" s="355"/>
      <c r="HG16" s="355"/>
      <c r="HH16" s="355"/>
      <c r="HI16" s="355"/>
      <c r="HJ16" s="355"/>
      <c r="HK16" s="355"/>
      <c r="HL16" s="355"/>
      <c r="HM16" s="355"/>
      <c r="HN16" s="355"/>
      <c r="HO16" s="355"/>
      <c r="HP16" s="355"/>
      <c r="HQ16" s="355"/>
      <c r="HR16" s="355"/>
      <c r="HS16" s="355"/>
      <c r="HT16" s="355"/>
      <c r="HU16" s="355"/>
      <c r="HV16" s="355"/>
      <c r="HW16" s="355"/>
      <c r="HX16" s="355"/>
      <c r="HY16" s="355"/>
      <c r="HZ16" s="355"/>
      <c r="IA16" s="355"/>
      <c r="IB16" s="355"/>
      <c r="IC16" s="355"/>
      <c r="ID16" s="355"/>
      <c r="IE16" s="355"/>
      <c r="IF16" s="355"/>
      <c r="IG16" s="355"/>
      <c r="IH16" s="355"/>
      <c r="II16" s="355"/>
      <c r="IJ16" s="355"/>
      <c r="IK16" s="355"/>
      <c r="IL16" s="355"/>
      <c r="IM16" s="355"/>
      <c r="IN16" s="355"/>
      <c r="IO16" s="355"/>
      <c r="IP16" s="355"/>
      <c r="IQ16" s="355"/>
      <c r="IR16" s="355"/>
      <c r="IS16" s="355"/>
      <c r="IT16" s="355"/>
      <c r="IU16" s="355"/>
      <c r="IV16" s="355"/>
    </row>
    <row r="17" spans="1:256" ht="15" x14ac:dyDescent="0.25">
      <c r="A17" s="355"/>
      <c r="B17" s="332"/>
      <c r="C17" s="369" t="s">
        <v>208</v>
      </c>
      <c r="D17" s="357"/>
      <c r="E17" s="369"/>
      <c r="F17" s="369"/>
      <c r="G17" s="370">
        <f>SUM(E17:F17)</f>
        <v>0</v>
      </c>
      <c r="H17" s="371"/>
      <c r="I17" s="372"/>
      <c r="J17" s="362">
        <f>G17-H17-I17</f>
        <v>0</v>
      </c>
      <c r="K17" s="363"/>
      <c r="L17" s="516" t="s">
        <v>411</v>
      </c>
      <c r="M17" s="364"/>
      <c r="N17" s="273"/>
      <c r="O17" s="365"/>
      <c r="P17" s="365"/>
      <c r="Q17" s="272"/>
      <c r="R17" s="272"/>
      <c r="S17" s="364"/>
      <c r="T17" s="364"/>
      <c r="U17" s="273"/>
      <c r="V17" s="365"/>
      <c r="W17" s="365"/>
      <c r="X17" s="273"/>
      <c r="Y17" s="366"/>
      <c r="Z17" s="355"/>
      <c r="AA17" s="355"/>
      <c r="AB17" s="367"/>
      <c r="AC17" s="355"/>
      <c r="AD17" s="368"/>
      <c r="AE17" s="355"/>
      <c r="AF17" s="355"/>
      <c r="AG17" s="355"/>
      <c r="AH17" s="355"/>
      <c r="AI17" s="355"/>
      <c r="AJ17" s="355"/>
      <c r="AK17" s="355"/>
      <c r="AL17" s="355"/>
      <c r="AM17" s="355"/>
      <c r="AN17" s="355"/>
      <c r="AO17" s="355"/>
      <c r="AP17" s="355"/>
      <c r="AQ17" s="355"/>
      <c r="AR17" s="355"/>
      <c r="AS17" s="355"/>
      <c r="AT17" s="355"/>
      <c r="AU17" s="355"/>
      <c r="AV17" s="355"/>
      <c r="AW17" s="355"/>
      <c r="AX17" s="355"/>
      <c r="AY17" s="355"/>
      <c r="AZ17" s="355"/>
      <c r="BA17" s="355"/>
      <c r="BB17" s="355"/>
      <c r="BC17" s="355"/>
      <c r="BD17" s="355"/>
      <c r="BE17" s="355"/>
      <c r="BF17" s="355"/>
      <c r="BG17" s="355"/>
      <c r="BH17" s="355"/>
      <c r="BI17" s="355"/>
      <c r="BJ17" s="355"/>
      <c r="BK17" s="355"/>
      <c r="BL17" s="355"/>
      <c r="BM17" s="355"/>
      <c r="BN17" s="355"/>
      <c r="BO17" s="355"/>
      <c r="BP17" s="355"/>
      <c r="BQ17" s="355"/>
      <c r="BR17" s="355"/>
      <c r="BS17" s="355"/>
      <c r="BT17" s="355"/>
      <c r="BU17" s="355"/>
      <c r="BV17" s="355"/>
      <c r="BW17" s="355"/>
      <c r="BX17" s="355"/>
      <c r="BY17" s="355"/>
      <c r="BZ17" s="355"/>
      <c r="CA17" s="355"/>
      <c r="CB17" s="355"/>
      <c r="CC17" s="355"/>
      <c r="CD17" s="355"/>
      <c r="CE17" s="355"/>
      <c r="CF17" s="355"/>
      <c r="CG17" s="355"/>
      <c r="CH17" s="355"/>
      <c r="CI17" s="355"/>
      <c r="CJ17" s="355"/>
      <c r="CK17" s="355"/>
      <c r="CL17" s="355"/>
      <c r="CM17" s="355"/>
      <c r="CN17" s="355"/>
      <c r="CO17" s="355"/>
      <c r="CP17" s="355"/>
      <c r="CQ17" s="355"/>
      <c r="CR17" s="355"/>
      <c r="CS17" s="355"/>
      <c r="CT17" s="355"/>
      <c r="CU17" s="355"/>
      <c r="CV17" s="355"/>
      <c r="CW17" s="355"/>
      <c r="CX17" s="355"/>
      <c r="CY17" s="355"/>
      <c r="CZ17" s="355"/>
      <c r="DA17" s="355"/>
      <c r="DB17" s="355"/>
      <c r="DC17" s="355"/>
      <c r="DD17" s="355"/>
      <c r="DE17" s="355"/>
      <c r="DF17" s="355"/>
      <c r="DG17" s="355"/>
      <c r="DH17" s="355"/>
      <c r="DI17" s="355"/>
      <c r="DJ17" s="355"/>
      <c r="DK17" s="355"/>
      <c r="DL17" s="355"/>
      <c r="DM17" s="355"/>
      <c r="DN17" s="355"/>
      <c r="DO17" s="355"/>
      <c r="DP17" s="355"/>
      <c r="DQ17" s="355"/>
      <c r="DR17" s="355"/>
      <c r="DS17" s="355"/>
      <c r="DT17" s="355"/>
      <c r="DU17" s="355"/>
      <c r="DV17" s="355"/>
      <c r="DW17" s="355"/>
      <c r="DX17" s="355"/>
      <c r="DY17" s="355"/>
      <c r="DZ17" s="355"/>
      <c r="EA17" s="355"/>
      <c r="EB17" s="355"/>
      <c r="EC17" s="355"/>
      <c r="ED17" s="355"/>
      <c r="EE17" s="355"/>
      <c r="EF17" s="355"/>
      <c r="EG17" s="355"/>
      <c r="EH17" s="355"/>
      <c r="EI17" s="355"/>
      <c r="EJ17" s="355"/>
      <c r="EK17" s="355"/>
      <c r="EL17" s="355"/>
      <c r="EM17" s="355"/>
      <c r="EN17" s="355"/>
      <c r="EO17" s="355"/>
      <c r="EP17" s="355"/>
      <c r="EQ17" s="355"/>
      <c r="ER17" s="355"/>
      <c r="ES17" s="355"/>
      <c r="ET17" s="355"/>
      <c r="EU17" s="355"/>
      <c r="EV17" s="355"/>
      <c r="EW17" s="355"/>
      <c r="EX17" s="355"/>
      <c r="EY17" s="355"/>
      <c r="EZ17" s="355"/>
      <c r="FA17" s="355"/>
      <c r="FB17" s="355"/>
      <c r="FC17" s="355"/>
      <c r="FD17" s="355"/>
      <c r="FE17" s="355"/>
      <c r="FF17" s="355"/>
      <c r="FG17" s="355"/>
      <c r="FH17" s="355"/>
      <c r="FI17" s="355"/>
      <c r="FJ17" s="355"/>
      <c r="FK17" s="355"/>
      <c r="FL17" s="355"/>
      <c r="FM17" s="355"/>
      <c r="FN17" s="355"/>
      <c r="FO17" s="355"/>
      <c r="FP17" s="355"/>
      <c r="FQ17" s="355"/>
      <c r="FR17" s="355"/>
      <c r="FS17" s="355"/>
      <c r="FT17" s="355"/>
      <c r="FU17" s="355"/>
      <c r="FV17" s="355"/>
      <c r="FW17" s="355"/>
      <c r="FX17" s="355"/>
      <c r="FY17" s="355"/>
      <c r="FZ17" s="355"/>
      <c r="GA17" s="355"/>
      <c r="GB17" s="355"/>
      <c r="GC17" s="355"/>
      <c r="GD17" s="355"/>
      <c r="GE17" s="355"/>
      <c r="GF17" s="355"/>
      <c r="GG17" s="355"/>
      <c r="GH17" s="355"/>
      <c r="GI17" s="355"/>
      <c r="GJ17" s="355"/>
      <c r="GK17" s="355"/>
      <c r="GL17" s="355"/>
      <c r="GM17" s="355"/>
      <c r="GN17" s="355"/>
      <c r="GO17" s="355"/>
      <c r="GP17" s="355"/>
      <c r="GQ17" s="355"/>
      <c r="GR17" s="355"/>
      <c r="GS17" s="355"/>
      <c r="GT17" s="355"/>
      <c r="GU17" s="355"/>
      <c r="GV17" s="355"/>
      <c r="GW17" s="355"/>
      <c r="GX17" s="355"/>
      <c r="GY17" s="355"/>
      <c r="GZ17" s="355"/>
      <c r="HA17" s="355"/>
      <c r="HB17" s="355"/>
      <c r="HC17" s="355"/>
      <c r="HD17" s="355"/>
      <c r="HE17" s="355"/>
      <c r="HF17" s="355"/>
      <c r="HG17" s="355"/>
      <c r="HH17" s="355"/>
      <c r="HI17" s="355"/>
      <c r="HJ17" s="355"/>
      <c r="HK17" s="355"/>
      <c r="HL17" s="355"/>
      <c r="HM17" s="355"/>
      <c r="HN17" s="355"/>
      <c r="HO17" s="355"/>
      <c r="HP17" s="355"/>
      <c r="HQ17" s="355"/>
      <c r="HR17" s="355"/>
      <c r="HS17" s="355"/>
      <c r="HT17" s="355"/>
      <c r="HU17" s="355"/>
      <c r="HV17" s="355"/>
      <c r="HW17" s="355"/>
      <c r="HX17" s="355"/>
      <c r="HY17" s="355"/>
      <c r="HZ17" s="355"/>
      <c r="IA17" s="355"/>
      <c r="IB17" s="355"/>
      <c r="IC17" s="355"/>
      <c r="ID17" s="355"/>
      <c r="IE17" s="355"/>
      <c r="IF17" s="355"/>
      <c r="IG17" s="355"/>
      <c r="IH17" s="355"/>
      <c r="II17" s="355"/>
      <c r="IJ17" s="355"/>
      <c r="IK17" s="355"/>
      <c r="IL17" s="355"/>
      <c r="IM17" s="355"/>
      <c r="IN17" s="355"/>
      <c r="IO17" s="355"/>
      <c r="IP17" s="355"/>
      <c r="IQ17" s="355"/>
      <c r="IR17" s="355"/>
      <c r="IS17" s="355"/>
      <c r="IT17" s="355"/>
      <c r="IU17" s="355"/>
      <c r="IV17" s="355"/>
    </row>
    <row r="18" spans="1:256" ht="15" x14ac:dyDescent="0.25">
      <c r="A18" s="355"/>
      <c r="B18" s="332"/>
      <c r="C18" s="369" t="s">
        <v>209</v>
      </c>
      <c r="D18" s="357"/>
      <c r="E18" s="369"/>
      <c r="F18" s="369"/>
      <c r="G18" s="370">
        <f t="shared" ref="G18:G22" si="2">SUM(E18:F18)</f>
        <v>0</v>
      </c>
      <c r="H18" s="371"/>
      <c r="I18" s="372"/>
      <c r="J18" s="362">
        <f t="shared" ref="J18:J22" si="3">G18-H18-I18</f>
        <v>0</v>
      </c>
      <c r="K18" s="363"/>
      <c r="L18" s="516"/>
      <c r="M18" s="364"/>
      <c r="N18" s="273"/>
      <c r="O18" s="365"/>
      <c r="P18" s="365"/>
      <c r="Q18" s="272"/>
      <c r="R18" s="272"/>
      <c r="S18" s="364"/>
      <c r="T18" s="364"/>
      <c r="U18" s="273"/>
      <c r="V18" s="365"/>
      <c r="W18" s="365"/>
      <c r="X18" s="273"/>
      <c r="Y18" s="366"/>
      <c r="Z18" s="355"/>
      <c r="AA18" s="355"/>
      <c r="AB18" s="367"/>
      <c r="AC18" s="355"/>
      <c r="AD18" s="368"/>
      <c r="AE18" s="355"/>
      <c r="AF18" s="355"/>
      <c r="AG18" s="355"/>
      <c r="AH18" s="355"/>
      <c r="AI18" s="355"/>
      <c r="AJ18" s="355"/>
      <c r="AK18" s="355"/>
      <c r="AL18" s="355"/>
      <c r="AM18" s="355"/>
      <c r="AN18" s="355"/>
      <c r="AO18" s="355"/>
      <c r="AP18" s="355"/>
      <c r="AQ18" s="355"/>
      <c r="AR18" s="355"/>
      <c r="AS18" s="355"/>
      <c r="AT18" s="355"/>
      <c r="AU18" s="355"/>
      <c r="AV18" s="355"/>
      <c r="AW18" s="355"/>
      <c r="AX18" s="355"/>
      <c r="AY18" s="355"/>
      <c r="AZ18" s="355"/>
      <c r="BA18" s="355"/>
      <c r="BB18" s="355"/>
      <c r="BC18" s="355"/>
      <c r="BD18" s="355"/>
      <c r="BE18" s="355"/>
      <c r="BF18" s="355"/>
      <c r="BG18" s="355"/>
      <c r="BH18" s="355"/>
      <c r="BI18" s="355"/>
      <c r="BJ18" s="355"/>
      <c r="BK18" s="355"/>
      <c r="BL18" s="355"/>
      <c r="BM18" s="355"/>
      <c r="BN18" s="355"/>
      <c r="BO18" s="355"/>
      <c r="BP18" s="355"/>
      <c r="BQ18" s="355"/>
      <c r="BR18" s="355"/>
      <c r="BS18" s="355"/>
      <c r="BT18" s="355"/>
      <c r="BU18" s="355"/>
      <c r="BV18" s="355"/>
      <c r="BW18" s="355"/>
      <c r="BX18" s="355"/>
      <c r="BY18" s="355"/>
      <c r="BZ18" s="355"/>
      <c r="CA18" s="355"/>
      <c r="CB18" s="355"/>
      <c r="CC18" s="355"/>
      <c r="CD18" s="355"/>
      <c r="CE18" s="355"/>
      <c r="CF18" s="355"/>
      <c r="CG18" s="355"/>
      <c r="CH18" s="355"/>
      <c r="CI18" s="355"/>
      <c r="CJ18" s="355"/>
      <c r="CK18" s="355"/>
      <c r="CL18" s="355"/>
      <c r="CM18" s="355"/>
      <c r="CN18" s="355"/>
      <c r="CO18" s="355"/>
      <c r="CP18" s="355"/>
      <c r="CQ18" s="355"/>
      <c r="CR18" s="355"/>
      <c r="CS18" s="355"/>
      <c r="CT18" s="355"/>
      <c r="CU18" s="355"/>
      <c r="CV18" s="355"/>
      <c r="CW18" s="355"/>
      <c r="CX18" s="355"/>
      <c r="CY18" s="355"/>
      <c r="CZ18" s="355"/>
      <c r="DA18" s="355"/>
      <c r="DB18" s="355"/>
      <c r="DC18" s="355"/>
      <c r="DD18" s="355"/>
      <c r="DE18" s="355"/>
      <c r="DF18" s="355"/>
      <c r="DG18" s="355"/>
      <c r="DH18" s="355"/>
      <c r="DI18" s="355"/>
      <c r="DJ18" s="355"/>
      <c r="DK18" s="355"/>
      <c r="DL18" s="355"/>
      <c r="DM18" s="355"/>
      <c r="DN18" s="355"/>
      <c r="DO18" s="355"/>
      <c r="DP18" s="355"/>
      <c r="DQ18" s="355"/>
      <c r="DR18" s="355"/>
      <c r="DS18" s="355"/>
      <c r="DT18" s="355"/>
      <c r="DU18" s="355"/>
      <c r="DV18" s="355"/>
      <c r="DW18" s="355"/>
      <c r="DX18" s="355"/>
      <c r="DY18" s="355"/>
      <c r="DZ18" s="355"/>
      <c r="EA18" s="355"/>
      <c r="EB18" s="355"/>
      <c r="EC18" s="355"/>
      <c r="ED18" s="355"/>
      <c r="EE18" s="355"/>
      <c r="EF18" s="355"/>
      <c r="EG18" s="355"/>
      <c r="EH18" s="355"/>
      <c r="EI18" s="355"/>
      <c r="EJ18" s="355"/>
      <c r="EK18" s="355"/>
      <c r="EL18" s="355"/>
      <c r="EM18" s="355"/>
      <c r="EN18" s="355"/>
      <c r="EO18" s="355"/>
      <c r="EP18" s="355"/>
      <c r="EQ18" s="355"/>
      <c r="ER18" s="355"/>
      <c r="ES18" s="355"/>
      <c r="ET18" s="355"/>
      <c r="EU18" s="355"/>
      <c r="EV18" s="355"/>
      <c r="EW18" s="355"/>
      <c r="EX18" s="355"/>
      <c r="EY18" s="355"/>
      <c r="EZ18" s="355"/>
      <c r="FA18" s="355"/>
      <c r="FB18" s="355"/>
      <c r="FC18" s="355"/>
      <c r="FD18" s="355"/>
      <c r="FE18" s="355"/>
      <c r="FF18" s="355"/>
      <c r="FG18" s="355"/>
      <c r="FH18" s="355"/>
      <c r="FI18" s="355"/>
      <c r="FJ18" s="355"/>
      <c r="FK18" s="355"/>
      <c r="FL18" s="355"/>
      <c r="FM18" s="355"/>
      <c r="FN18" s="355"/>
      <c r="FO18" s="355"/>
      <c r="FP18" s="355"/>
      <c r="FQ18" s="355"/>
      <c r="FR18" s="355"/>
      <c r="FS18" s="355"/>
      <c r="FT18" s="355"/>
      <c r="FU18" s="355"/>
      <c r="FV18" s="355"/>
      <c r="FW18" s="355"/>
      <c r="FX18" s="355"/>
      <c r="FY18" s="355"/>
      <c r="FZ18" s="355"/>
      <c r="GA18" s="355"/>
      <c r="GB18" s="355"/>
      <c r="GC18" s="355"/>
      <c r="GD18" s="355"/>
      <c r="GE18" s="355"/>
      <c r="GF18" s="355"/>
      <c r="GG18" s="355"/>
      <c r="GH18" s="355"/>
      <c r="GI18" s="355"/>
      <c r="GJ18" s="355"/>
      <c r="GK18" s="355"/>
      <c r="GL18" s="355"/>
      <c r="GM18" s="355"/>
      <c r="GN18" s="355"/>
      <c r="GO18" s="355"/>
      <c r="GP18" s="355"/>
      <c r="GQ18" s="355"/>
      <c r="GR18" s="355"/>
      <c r="GS18" s="355"/>
      <c r="GT18" s="355"/>
      <c r="GU18" s="355"/>
      <c r="GV18" s="355"/>
      <c r="GW18" s="355"/>
      <c r="GX18" s="355"/>
      <c r="GY18" s="355"/>
      <c r="GZ18" s="355"/>
      <c r="HA18" s="355"/>
      <c r="HB18" s="355"/>
      <c r="HC18" s="355"/>
      <c r="HD18" s="355"/>
      <c r="HE18" s="355"/>
      <c r="HF18" s="355"/>
      <c r="HG18" s="355"/>
      <c r="HH18" s="355"/>
      <c r="HI18" s="355"/>
      <c r="HJ18" s="355"/>
      <c r="HK18" s="355"/>
      <c r="HL18" s="355"/>
      <c r="HM18" s="355"/>
      <c r="HN18" s="355"/>
      <c r="HO18" s="355"/>
      <c r="HP18" s="355"/>
      <c r="HQ18" s="355"/>
      <c r="HR18" s="355"/>
      <c r="HS18" s="355"/>
      <c r="HT18" s="355"/>
      <c r="HU18" s="355"/>
      <c r="HV18" s="355"/>
      <c r="HW18" s="355"/>
      <c r="HX18" s="355"/>
      <c r="HY18" s="355"/>
      <c r="HZ18" s="355"/>
      <c r="IA18" s="355"/>
      <c r="IB18" s="355"/>
      <c r="IC18" s="355"/>
      <c r="ID18" s="355"/>
      <c r="IE18" s="355"/>
      <c r="IF18" s="355"/>
      <c r="IG18" s="355"/>
      <c r="IH18" s="355"/>
      <c r="II18" s="355"/>
      <c r="IJ18" s="355"/>
      <c r="IK18" s="355"/>
      <c r="IL18" s="355"/>
      <c r="IM18" s="355"/>
      <c r="IN18" s="355"/>
      <c r="IO18" s="355"/>
      <c r="IP18" s="355"/>
      <c r="IQ18" s="355"/>
      <c r="IR18" s="355"/>
      <c r="IS18" s="355"/>
      <c r="IT18" s="355"/>
      <c r="IU18" s="355"/>
      <c r="IV18" s="355"/>
    </row>
    <row r="19" spans="1:256" ht="15" x14ac:dyDescent="0.25">
      <c r="A19" s="355"/>
      <c r="B19" s="332"/>
      <c r="C19" s="369" t="s">
        <v>210</v>
      </c>
      <c r="D19" s="357"/>
      <c r="E19" s="369"/>
      <c r="F19" s="369"/>
      <c r="G19" s="370">
        <f t="shared" si="2"/>
        <v>0</v>
      </c>
      <c r="H19" s="371"/>
      <c r="I19" s="372"/>
      <c r="J19" s="362">
        <f t="shared" si="3"/>
        <v>0</v>
      </c>
      <c r="K19" s="363"/>
      <c r="L19" s="516"/>
      <c r="M19" s="364"/>
      <c r="N19" s="273"/>
      <c r="O19" s="365"/>
      <c r="P19" s="365"/>
      <c r="Q19" s="272"/>
      <c r="R19" s="272"/>
      <c r="S19" s="364"/>
      <c r="T19" s="364"/>
      <c r="U19" s="273"/>
      <c r="V19" s="365"/>
      <c r="W19" s="365"/>
      <c r="X19" s="273"/>
      <c r="Y19" s="366"/>
      <c r="Z19" s="355"/>
      <c r="AA19" s="355"/>
      <c r="AB19" s="367"/>
      <c r="AC19" s="355"/>
      <c r="AD19" s="368"/>
      <c r="AE19" s="355"/>
      <c r="AF19" s="355"/>
      <c r="AG19" s="355"/>
      <c r="AH19" s="355"/>
      <c r="AI19" s="355"/>
      <c r="AJ19" s="355"/>
      <c r="AK19" s="355"/>
      <c r="AL19" s="355"/>
      <c r="AM19" s="355"/>
      <c r="AN19" s="355"/>
      <c r="AO19" s="355"/>
      <c r="AP19" s="355"/>
      <c r="AQ19" s="355"/>
      <c r="AR19" s="355"/>
      <c r="AS19" s="355"/>
      <c r="AT19" s="355"/>
      <c r="AU19" s="355"/>
      <c r="AV19" s="355"/>
      <c r="AW19" s="355"/>
      <c r="AX19" s="355"/>
      <c r="AY19" s="355"/>
      <c r="AZ19" s="355"/>
      <c r="BA19" s="355"/>
      <c r="BB19" s="355"/>
      <c r="BC19" s="355"/>
      <c r="BD19" s="355"/>
      <c r="BE19" s="355"/>
      <c r="BF19" s="355"/>
      <c r="BG19" s="355"/>
      <c r="BH19" s="355"/>
      <c r="BI19" s="355"/>
      <c r="BJ19" s="355"/>
      <c r="BK19" s="355"/>
      <c r="BL19" s="355"/>
      <c r="BM19" s="355"/>
      <c r="BN19" s="355"/>
      <c r="BO19" s="355"/>
      <c r="BP19" s="355"/>
      <c r="BQ19" s="355"/>
      <c r="BR19" s="355"/>
      <c r="BS19" s="355"/>
      <c r="BT19" s="355"/>
      <c r="BU19" s="355"/>
      <c r="BV19" s="355"/>
      <c r="BW19" s="355"/>
      <c r="BX19" s="355"/>
      <c r="BY19" s="355"/>
      <c r="BZ19" s="355"/>
      <c r="CA19" s="355"/>
      <c r="CB19" s="355"/>
      <c r="CC19" s="355"/>
      <c r="CD19" s="355"/>
      <c r="CE19" s="355"/>
      <c r="CF19" s="355"/>
      <c r="CG19" s="355"/>
      <c r="CH19" s="355"/>
      <c r="CI19" s="355"/>
      <c r="CJ19" s="355"/>
      <c r="CK19" s="355"/>
      <c r="CL19" s="355"/>
      <c r="CM19" s="355"/>
      <c r="CN19" s="355"/>
      <c r="CO19" s="355"/>
      <c r="CP19" s="355"/>
      <c r="CQ19" s="355"/>
      <c r="CR19" s="355"/>
      <c r="CS19" s="355"/>
      <c r="CT19" s="355"/>
      <c r="CU19" s="355"/>
      <c r="CV19" s="355"/>
      <c r="CW19" s="355"/>
      <c r="CX19" s="355"/>
      <c r="CY19" s="355"/>
      <c r="CZ19" s="355"/>
      <c r="DA19" s="355"/>
      <c r="DB19" s="355"/>
      <c r="DC19" s="355"/>
      <c r="DD19" s="355"/>
      <c r="DE19" s="355"/>
      <c r="DF19" s="355"/>
      <c r="DG19" s="355"/>
      <c r="DH19" s="355"/>
      <c r="DI19" s="355"/>
      <c r="DJ19" s="355"/>
      <c r="DK19" s="355"/>
      <c r="DL19" s="355"/>
      <c r="DM19" s="355"/>
      <c r="DN19" s="355"/>
      <c r="DO19" s="355"/>
      <c r="DP19" s="355"/>
      <c r="DQ19" s="355"/>
      <c r="DR19" s="355"/>
      <c r="DS19" s="355"/>
      <c r="DT19" s="355"/>
      <c r="DU19" s="355"/>
      <c r="DV19" s="355"/>
      <c r="DW19" s="355"/>
      <c r="DX19" s="355"/>
      <c r="DY19" s="355"/>
      <c r="DZ19" s="355"/>
      <c r="EA19" s="355"/>
      <c r="EB19" s="355"/>
      <c r="EC19" s="355"/>
      <c r="ED19" s="355"/>
      <c r="EE19" s="355"/>
      <c r="EF19" s="355"/>
      <c r="EG19" s="355"/>
      <c r="EH19" s="355"/>
      <c r="EI19" s="355"/>
      <c r="EJ19" s="355"/>
      <c r="EK19" s="355"/>
      <c r="EL19" s="355"/>
      <c r="EM19" s="355"/>
      <c r="EN19" s="355"/>
      <c r="EO19" s="355"/>
      <c r="EP19" s="355"/>
      <c r="EQ19" s="355"/>
      <c r="ER19" s="355"/>
      <c r="ES19" s="355"/>
      <c r="ET19" s="355"/>
      <c r="EU19" s="355"/>
      <c r="EV19" s="355"/>
      <c r="EW19" s="355"/>
      <c r="EX19" s="355"/>
      <c r="EY19" s="355"/>
      <c r="EZ19" s="355"/>
      <c r="FA19" s="355"/>
      <c r="FB19" s="355"/>
      <c r="FC19" s="355"/>
      <c r="FD19" s="355"/>
      <c r="FE19" s="355"/>
      <c r="FF19" s="355"/>
      <c r="FG19" s="355"/>
      <c r="FH19" s="355"/>
      <c r="FI19" s="355"/>
      <c r="FJ19" s="355"/>
      <c r="FK19" s="355"/>
      <c r="FL19" s="355"/>
      <c r="FM19" s="355"/>
      <c r="FN19" s="355"/>
      <c r="FO19" s="355"/>
      <c r="FP19" s="355"/>
      <c r="FQ19" s="355"/>
      <c r="FR19" s="355"/>
      <c r="FS19" s="355"/>
      <c r="FT19" s="355"/>
      <c r="FU19" s="355"/>
      <c r="FV19" s="355"/>
      <c r="FW19" s="355"/>
      <c r="FX19" s="355"/>
      <c r="FY19" s="355"/>
      <c r="FZ19" s="355"/>
      <c r="GA19" s="355"/>
      <c r="GB19" s="355"/>
      <c r="GC19" s="355"/>
      <c r="GD19" s="355"/>
      <c r="GE19" s="355"/>
      <c r="GF19" s="355"/>
      <c r="GG19" s="355"/>
      <c r="GH19" s="355"/>
      <c r="GI19" s="355"/>
      <c r="GJ19" s="355"/>
      <c r="GK19" s="355"/>
      <c r="GL19" s="355"/>
      <c r="GM19" s="355"/>
      <c r="GN19" s="355"/>
      <c r="GO19" s="355"/>
      <c r="GP19" s="355"/>
      <c r="GQ19" s="355"/>
      <c r="GR19" s="355"/>
      <c r="GS19" s="355"/>
      <c r="GT19" s="355"/>
      <c r="GU19" s="355"/>
      <c r="GV19" s="355"/>
      <c r="GW19" s="355"/>
      <c r="GX19" s="355"/>
      <c r="GY19" s="355"/>
      <c r="GZ19" s="355"/>
      <c r="HA19" s="355"/>
      <c r="HB19" s="355"/>
      <c r="HC19" s="355"/>
      <c r="HD19" s="355"/>
      <c r="HE19" s="355"/>
      <c r="HF19" s="355"/>
      <c r="HG19" s="355"/>
      <c r="HH19" s="355"/>
      <c r="HI19" s="355"/>
      <c r="HJ19" s="355"/>
      <c r="HK19" s="355"/>
      <c r="HL19" s="355"/>
      <c r="HM19" s="355"/>
      <c r="HN19" s="355"/>
      <c r="HO19" s="355"/>
      <c r="HP19" s="355"/>
      <c r="HQ19" s="355"/>
      <c r="HR19" s="355"/>
      <c r="HS19" s="355"/>
      <c r="HT19" s="355"/>
      <c r="HU19" s="355"/>
      <c r="HV19" s="355"/>
      <c r="HW19" s="355"/>
      <c r="HX19" s="355"/>
      <c r="HY19" s="355"/>
      <c r="HZ19" s="355"/>
      <c r="IA19" s="355"/>
      <c r="IB19" s="355"/>
      <c r="IC19" s="355"/>
      <c r="ID19" s="355"/>
      <c r="IE19" s="355"/>
      <c r="IF19" s="355"/>
      <c r="IG19" s="355"/>
      <c r="IH19" s="355"/>
      <c r="II19" s="355"/>
      <c r="IJ19" s="355"/>
      <c r="IK19" s="355"/>
      <c r="IL19" s="355"/>
      <c r="IM19" s="355"/>
      <c r="IN19" s="355"/>
      <c r="IO19" s="355"/>
      <c r="IP19" s="355"/>
      <c r="IQ19" s="355"/>
      <c r="IR19" s="355"/>
      <c r="IS19" s="355"/>
      <c r="IT19" s="355"/>
      <c r="IU19" s="355"/>
      <c r="IV19" s="355"/>
    </row>
    <row r="20" spans="1:256" ht="15" x14ac:dyDescent="0.25">
      <c r="A20" s="355"/>
      <c r="B20" s="332"/>
      <c r="C20" s="369" t="s">
        <v>211</v>
      </c>
      <c r="D20" s="357"/>
      <c r="E20" s="369"/>
      <c r="F20" s="369"/>
      <c r="G20" s="370">
        <f t="shared" si="2"/>
        <v>0</v>
      </c>
      <c r="H20" s="371"/>
      <c r="I20" s="372"/>
      <c r="J20" s="362">
        <f t="shared" si="3"/>
        <v>0</v>
      </c>
      <c r="K20" s="363"/>
      <c r="L20" s="516"/>
      <c r="M20" s="364"/>
      <c r="N20" s="273"/>
      <c r="O20" s="365"/>
      <c r="P20" s="365"/>
      <c r="Q20" s="272"/>
      <c r="R20" s="272"/>
      <c r="S20" s="364"/>
      <c r="T20" s="364"/>
      <c r="U20" s="273"/>
      <c r="V20" s="365"/>
      <c r="W20" s="365"/>
      <c r="X20" s="273"/>
      <c r="Y20" s="366"/>
      <c r="Z20" s="355"/>
      <c r="AA20" s="355"/>
      <c r="AB20" s="367"/>
      <c r="AC20" s="355"/>
      <c r="AD20" s="368"/>
      <c r="AE20" s="355"/>
      <c r="AF20" s="355"/>
      <c r="AG20" s="355"/>
      <c r="AH20" s="355"/>
      <c r="AI20" s="355"/>
      <c r="AJ20" s="355"/>
      <c r="AK20" s="355"/>
      <c r="AL20" s="355"/>
      <c r="AM20" s="355"/>
      <c r="AN20" s="355"/>
      <c r="AO20" s="355"/>
      <c r="AP20" s="355"/>
      <c r="AQ20" s="355"/>
      <c r="AR20" s="355"/>
      <c r="AS20" s="355"/>
      <c r="AT20" s="355"/>
      <c r="AU20" s="355"/>
      <c r="AV20" s="355"/>
      <c r="AW20" s="355"/>
      <c r="AX20" s="355"/>
      <c r="AY20" s="355"/>
      <c r="AZ20" s="355"/>
      <c r="BA20" s="355"/>
      <c r="BB20" s="355"/>
      <c r="BC20" s="355"/>
      <c r="BD20" s="355"/>
      <c r="BE20" s="355"/>
      <c r="BF20" s="355"/>
      <c r="BG20" s="355"/>
      <c r="BH20" s="355"/>
      <c r="BI20" s="355"/>
      <c r="BJ20" s="355"/>
      <c r="BK20" s="355"/>
      <c r="BL20" s="355"/>
      <c r="BM20" s="355"/>
      <c r="BN20" s="355"/>
      <c r="BO20" s="355"/>
      <c r="BP20" s="355"/>
      <c r="BQ20" s="355"/>
      <c r="BR20" s="355"/>
      <c r="BS20" s="355"/>
      <c r="BT20" s="355"/>
      <c r="BU20" s="355"/>
      <c r="BV20" s="355"/>
      <c r="BW20" s="355"/>
      <c r="BX20" s="355"/>
      <c r="BY20" s="355"/>
      <c r="BZ20" s="355"/>
      <c r="CA20" s="355"/>
      <c r="CB20" s="355"/>
      <c r="CC20" s="355"/>
      <c r="CD20" s="355"/>
      <c r="CE20" s="355"/>
      <c r="CF20" s="355"/>
      <c r="CG20" s="355"/>
      <c r="CH20" s="355"/>
      <c r="CI20" s="355"/>
      <c r="CJ20" s="355"/>
      <c r="CK20" s="355"/>
      <c r="CL20" s="355"/>
      <c r="CM20" s="355"/>
      <c r="CN20" s="355"/>
      <c r="CO20" s="355"/>
      <c r="CP20" s="355"/>
      <c r="CQ20" s="355"/>
      <c r="CR20" s="355"/>
      <c r="CS20" s="355"/>
      <c r="CT20" s="355"/>
      <c r="CU20" s="355"/>
      <c r="CV20" s="355"/>
      <c r="CW20" s="355"/>
      <c r="CX20" s="355"/>
      <c r="CY20" s="355"/>
      <c r="CZ20" s="355"/>
      <c r="DA20" s="355"/>
      <c r="DB20" s="355"/>
      <c r="DC20" s="355"/>
      <c r="DD20" s="355"/>
      <c r="DE20" s="355"/>
      <c r="DF20" s="355"/>
      <c r="DG20" s="355"/>
      <c r="DH20" s="355"/>
      <c r="DI20" s="355"/>
      <c r="DJ20" s="355"/>
      <c r="DK20" s="355"/>
      <c r="DL20" s="355"/>
      <c r="DM20" s="355"/>
      <c r="DN20" s="355"/>
      <c r="DO20" s="355"/>
      <c r="DP20" s="355"/>
      <c r="DQ20" s="355"/>
      <c r="DR20" s="355"/>
      <c r="DS20" s="355"/>
      <c r="DT20" s="355"/>
      <c r="DU20" s="355"/>
      <c r="DV20" s="355"/>
      <c r="DW20" s="355"/>
      <c r="DX20" s="355"/>
      <c r="DY20" s="355"/>
      <c r="DZ20" s="355"/>
      <c r="EA20" s="355"/>
      <c r="EB20" s="355"/>
      <c r="EC20" s="355"/>
      <c r="ED20" s="355"/>
      <c r="EE20" s="355"/>
      <c r="EF20" s="355"/>
      <c r="EG20" s="355"/>
      <c r="EH20" s="355"/>
      <c r="EI20" s="355"/>
      <c r="EJ20" s="355"/>
      <c r="EK20" s="355"/>
      <c r="EL20" s="355"/>
      <c r="EM20" s="355"/>
      <c r="EN20" s="355"/>
      <c r="EO20" s="355"/>
      <c r="EP20" s="355"/>
      <c r="EQ20" s="355"/>
      <c r="ER20" s="355"/>
      <c r="ES20" s="355"/>
      <c r="ET20" s="355"/>
      <c r="EU20" s="355"/>
      <c r="EV20" s="355"/>
      <c r="EW20" s="355"/>
      <c r="EX20" s="355"/>
      <c r="EY20" s="355"/>
      <c r="EZ20" s="355"/>
      <c r="FA20" s="355"/>
      <c r="FB20" s="355"/>
      <c r="FC20" s="355"/>
      <c r="FD20" s="355"/>
      <c r="FE20" s="355"/>
      <c r="FF20" s="355"/>
      <c r="FG20" s="355"/>
      <c r="FH20" s="355"/>
      <c r="FI20" s="355"/>
      <c r="FJ20" s="355"/>
      <c r="FK20" s="355"/>
      <c r="FL20" s="355"/>
      <c r="FM20" s="355"/>
      <c r="FN20" s="355"/>
      <c r="FO20" s="355"/>
      <c r="FP20" s="355"/>
      <c r="FQ20" s="355"/>
      <c r="FR20" s="355"/>
      <c r="FS20" s="355"/>
      <c r="FT20" s="355"/>
      <c r="FU20" s="355"/>
      <c r="FV20" s="355"/>
      <c r="FW20" s="355"/>
      <c r="FX20" s="355"/>
      <c r="FY20" s="355"/>
      <c r="FZ20" s="355"/>
      <c r="GA20" s="355"/>
      <c r="GB20" s="355"/>
      <c r="GC20" s="355"/>
      <c r="GD20" s="355"/>
      <c r="GE20" s="355"/>
      <c r="GF20" s="355"/>
      <c r="GG20" s="355"/>
      <c r="GH20" s="355"/>
      <c r="GI20" s="355"/>
      <c r="GJ20" s="355"/>
      <c r="GK20" s="355"/>
      <c r="GL20" s="355"/>
      <c r="GM20" s="355"/>
      <c r="GN20" s="355"/>
      <c r="GO20" s="355"/>
      <c r="GP20" s="355"/>
      <c r="GQ20" s="355"/>
      <c r="GR20" s="355"/>
      <c r="GS20" s="355"/>
      <c r="GT20" s="355"/>
      <c r="GU20" s="355"/>
      <c r="GV20" s="355"/>
      <c r="GW20" s="355"/>
      <c r="GX20" s="355"/>
      <c r="GY20" s="355"/>
      <c r="GZ20" s="355"/>
      <c r="HA20" s="355"/>
      <c r="HB20" s="355"/>
      <c r="HC20" s="355"/>
      <c r="HD20" s="355"/>
      <c r="HE20" s="355"/>
      <c r="HF20" s="355"/>
      <c r="HG20" s="355"/>
      <c r="HH20" s="355"/>
      <c r="HI20" s="355"/>
      <c r="HJ20" s="355"/>
      <c r="HK20" s="355"/>
      <c r="HL20" s="355"/>
      <c r="HM20" s="355"/>
      <c r="HN20" s="355"/>
      <c r="HO20" s="355"/>
      <c r="HP20" s="355"/>
      <c r="HQ20" s="355"/>
      <c r="HR20" s="355"/>
      <c r="HS20" s="355"/>
      <c r="HT20" s="355"/>
      <c r="HU20" s="355"/>
      <c r="HV20" s="355"/>
      <c r="HW20" s="355"/>
      <c r="HX20" s="355"/>
      <c r="HY20" s="355"/>
      <c r="HZ20" s="355"/>
      <c r="IA20" s="355"/>
      <c r="IB20" s="355"/>
      <c r="IC20" s="355"/>
      <c r="ID20" s="355"/>
      <c r="IE20" s="355"/>
      <c r="IF20" s="355"/>
      <c r="IG20" s="355"/>
      <c r="IH20" s="355"/>
      <c r="II20" s="355"/>
      <c r="IJ20" s="355"/>
      <c r="IK20" s="355"/>
      <c r="IL20" s="355"/>
      <c r="IM20" s="355"/>
      <c r="IN20" s="355"/>
      <c r="IO20" s="355"/>
      <c r="IP20" s="355"/>
      <c r="IQ20" s="355"/>
      <c r="IR20" s="355"/>
      <c r="IS20" s="355"/>
      <c r="IT20" s="355"/>
      <c r="IU20" s="355"/>
      <c r="IV20" s="355"/>
    </row>
    <row r="21" spans="1:256" ht="15" x14ac:dyDescent="0.25">
      <c r="A21" s="355"/>
      <c r="B21" s="332"/>
      <c r="C21" s="369" t="s">
        <v>212</v>
      </c>
      <c r="D21" s="357"/>
      <c r="E21" s="369"/>
      <c r="F21" s="369"/>
      <c r="G21" s="370">
        <f t="shared" si="2"/>
        <v>0</v>
      </c>
      <c r="H21" s="371"/>
      <c r="I21" s="372"/>
      <c r="J21" s="362">
        <f t="shared" si="3"/>
        <v>0</v>
      </c>
      <c r="K21" s="363"/>
      <c r="L21" s="516"/>
      <c r="M21" s="364"/>
      <c r="N21" s="273"/>
      <c r="O21" s="365"/>
      <c r="P21" s="365"/>
      <c r="Q21" s="272"/>
      <c r="R21" s="272"/>
      <c r="S21" s="364"/>
      <c r="T21" s="364"/>
      <c r="U21" s="273"/>
      <c r="V21" s="365"/>
      <c r="W21" s="365"/>
      <c r="X21" s="273"/>
      <c r="Y21" s="366"/>
      <c r="Z21" s="355"/>
      <c r="AA21" s="355"/>
      <c r="AB21" s="367"/>
      <c r="AC21" s="355"/>
      <c r="AD21" s="368"/>
      <c r="AE21" s="355"/>
      <c r="AF21" s="355"/>
      <c r="AG21" s="355"/>
      <c r="AH21" s="355"/>
      <c r="AI21" s="355"/>
      <c r="AJ21" s="355"/>
      <c r="AK21" s="355"/>
      <c r="AL21" s="355"/>
      <c r="AM21" s="355"/>
      <c r="AN21" s="355"/>
      <c r="AO21" s="355"/>
      <c r="AP21" s="355"/>
      <c r="AQ21" s="355"/>
      <c r="AR21" s="355"/>
      <c r="AS21" s="355"/>
      <c r="AT21" s="355"/>
      <c r="AU21" s="355"/>
      <c r="AV21" s="355"/>
      <c r="AW21" s="355"/>
      <c r="AX21" s="355"/>
      <c r="AY21" s="355"/>
      <c r="AZ21" s="355"/>
      <c r="BA21" s="355"/>
      <c r="BB21" s="355"/>
      <c r="BC21" s="355"/>
      <c r="BD21" s="355"/>
      <c r="BE21" s="355"/>
      <c r="BF21" s="355"/>
      <c r="BG21" s="355"/>
      <c r="BH21" s="355"/>
      <c r="BI21" s="355"/>
      <c r="BJ21" s="355"/>
      <c r="BK21" s="355"/>
      <c r="BL21" s="355"/>
      <c r="BM21" s="355"/>
      <c r="BN21" s="355"/>
      <c r="BO21" s="355"/>
      <c r="BP21" s="355"/>
      <c r="BQ21" s="355"/>
      <c r="BR21" s="355"/>
      <c r="BS21" s="355"/>
      <c r="BT21" s="355"/>
      <c r="BU21" s="355"/>
      <c r="BV21" s="355"/>
      <c r="BW21" s="355"/>
      <c r="BX21" s="355"/>
      <c r="BY21" s="355"/>
      <c r="BZ21" s="355"/>
      <c r="CA21" s="355"/>
      <c r="CB21" s="355"/>
      <c r="CC21" s="355"/>
      <c r="CD21" s="355"/>
      <c r="CE21" s="355"/>
      <c r="CF21" s="355"/>
      <c r="CG21" s="355"/>
      <c r="CH21" s="355"/>
      <c r="CI21" s="355"/>
      <c r="CJ21" s="355"/>
      <c r="CK21" s="355"/>
      <c r="CL21" s="355"/>
      <c r="CM21" s="355"/>
      <c r="CN21" s="355"/>
      <c r="CO21" s="355"/>
      <c r="CP21" s="355"/>
      <c r="CQ21" s="355"/>
      <c r="CR21" s="355"/>
      <c r="CS21" s="355"/>
      <c r="CT21" s="355"/>
      <c r="CU21" s="355"/>
      <c r="CV21" s="355"/>
      <c r="CW21" s="355"/>
      <c r="CX21" s="355"/>
      <c r="CY21" s="355"/>
      <c r="CZ21" s="355"/>
      <c r="DA21" s="355"/>
      <c r="DB21" s="355"/>
      <c r="DC21" s="355"/>
      <c r="DD21" s="355"/>
      <c r="DE21" s="355"/>
      <c r="DF21" s="355"/>
      <c r="DG21" s="355"/>
      <c r="DH21" s="355"/>
      <c r="DI21" s="355"/>
      <c r="DJ21" s="355"/>
      <c r="DK21" s="355"/>
      <c r="DL21" s="355"/>
      <c r="DM21" s="355"/>
      <c r="DN21" s="355"/>
      <c r="DO21" s="355"/>
      <c r="DP21" s="355"/>
      <c r="DQ21" s="355"/>
      <c r="DR21" s="355"/>
      <c r="DS21" s="355"/>
      <c r="DT21" s="355"/>
      <c r="DU21" s="355"/>
      <c r="DV21" s="355"/>
      <c r="DW21" s="355"/>
      <c r="DX21" s="355"/>
      <c r="DY21" s="355"/>
      <c r="DZ21" s="355"/>
      <c r="EA21" s="355"/>
      <c r="EB21" s="355"/>
      <c r="EC21" s="355"/>
      <c r="ED21" s="355"/>
      <c r="EE21" s="355"/>
      <c r="EF21" s="355"/>
      <c r="EG21" s="355"/>
      <c r="EH21" s="355"/>
      <c r="EI21" s="355"/>
      <c r="EJ21" s="355"/>
      <c r="EK21" s="355"/>
      <c r="EL21" s="355"/>
      <c r="EM21" s="355"/>
      <c r="EN21" s="355"/>
      <c r="EO21" s="355"/>
      <c r="EP21" s="355"/>
      <c r="EQ21" s="355"/>
      <c r="ER21" s="355"/>
      <c r="ES21" s="355"/>
      <c r="ET21" s="355"/>
      <c r="EU21" s="355"/>
      <c r="EV21" s="355"/>
      <c r="EW21" s="355"/>
      <c r="EX21" s="355"/>
      <c r="EY21" s="355"/>
      <c r="EZ21" s="355"/>
      <c r="FA21" s="355"/>
      <c r="FB21" s="355"/>
      <c r="FC21" s="355"/>
      <c r="FD21" s="355"/>
      <c r="FE21" s="355"/>
      <c r="FF21" s="355"/>
      <c r="FG21" s="355"/>
      <c r="FH21" s="355"/>
      <c r="FI21" s="355"/>
      <c r="FJ21" s="355"/>
      <c r="FK21" s="355"/>
      <c r="FL21" s="355"/>
      <c r="FM21" s="355"/>
      <c r="FN21" s="355"/>
      <c r="FO21" s="355"/>
      <c r="FP21" s="355"/>
      <c r="FQ21" s="355"/>
      <c r="FR21" s="355"/>
      <c r="FS21" s="355"/>
      <c r="FT21" s="355"/>
      <c r="FU21" s="355"/>
      <c r="FV21" s="355"/>
      <c r="FW21" s="355"/>
      <c r="FX21" s="355"/>
      <c r="FY21" s="355"/>
      <c r="FZ21" s="355"/>
      <c r="GA21" s="355"/>
      <c r="GB21" s="355"/>
      <c r="GC21" s="355"/>
      <c r="GD21" s="355"/>
      <c r="GE21" s="355"/>
      <c r="GF21" s="355"/>
      <c r="GG21" s="355"/>
      <c r="GH21" s="355"/>
      <c r="GI21" s="355"/>
      <c r="GJ21" s="355"/>
      <c r="GK21" s="355"/>
      <c r="GL21" s="355"/>
      <c r="GM21" s="355"/>
      <c r="GN21" s="355"/>
      <c r="GO21" s="355"/>
      <c r="GP21" s="355"/>
      <c r="GQ21" s="355"/>
      <c r="GR21" s="355"/>
      <c r="GS21" s="355"/>
      <c r="GT21" s="355"/>
      <c r="GU21" s="355"/>
      <c r="GV21" s="355"/>
      <c r="GW21" s="355"/>
      <c r="GX21" s="355"/>
      <c r="GY21" s="355"/>
      <c r="GZ21" s="355"/>
      <c r="HA21" s="355"/>
      <c r="HB21" s="355"/>
      <c r="HC21" s="355"/>
      <c r="HD21" s="355"/>
      <c r="HE21" s="355"/>
      <c r="HF21" s="355"/>
      <c r="HG21" s="355"/>
      <c r="HH21" s="355"/>
      <c r="HI21" s="355"/>
      <c r="HJ21" s="355"/>
      <c r="HK21" s="355"/>
      <c r="HL21" s="355"/>
      <c r="HM21" s="355"/>
      <c r="HN21" s="355"/>
      <c r="HO21" s="355"/>
      <c r="HP21" s="355"/>
      <c r="HQ21" s="355"/>
      <c r="HR21" s="355"/>
      <c r="HS21" s="355"/>
      <c r="HT21" s="355"/>
      <c r="HU21" s="355"/>
      <c r="HV21" s="355"/>
      <c r="HW21" s="355"/>
      <c r="HX21" s="355"/>
      <c r="HY21" s="355"/>
      <c r="HZ21" s="355"/>
      <c r="IA21" s="355"/>
      <c r="IB21" s="355"/>
      <c r="IC21" s="355"/>
      <c r="ID21" s="355"/>
      <c r="IE21" s="355"/>
      <c r="IF21" s="355"/>
      <c r="IG21" s="355"/>
      <c r="IH21" s="355"/>
      <c r="II21" s="355"/>
      <c r="IJ21" s="355"/>
      <c r="IK21" s="355"/>
      <c r="IL21" s="355"/>
      <c r="IM21" s="355"/>
      <c r="IN21" s="355"/>
      <c r="IO21" s="355"/>
      <c r="IP21" s="355"/>
      <c r="IQ21" s="355"/>
      <c r="IR21" s="355"/>
      <c r="IS21" s="355"/>
      <c r="IT21" s="355"/>
      <c r="IU21" s="355"/>
      <c r="IV21" s="355"/>
    </row>
    <row r="22" spans="1:256" ht="15" x14ac:dyDescent="0.25">
      <c r="A22" s="355"/>
      <c r="B22" s="332"/>
      <c r="C22" s="369" t="s">
        <v>213</v>
      </c>
      <c r="D22" s="357"/>
      <c r="E22" s="369"/>
      <c r="F22" s="369"/>
      <c r="G22" s="370">
        <f t="shared" si="2"/>
        <v>0</v>
      </c>
      <c r="H22" s="371"/>
      <c r="I22" s="372"/>
      <c r="J22" s="362">
        <f t="shared" si="3"/>
        <v>0</v>
      </c>
      <c r="K22" s="363"/>
      <c r="L22" s="516"/>
      <c r="M22" s="364"/>
      <c r="N22" s="273"/>
      <c r="O22" s="365"/>
      <c r="P22" s="365"/>
      <c r="Q22" s="272"/>
      <c r="R22" s="272"/>
      <c r="S22" s="364"/>
      <c r="T22" s="364"/>
      <c r="U22" s="273"/>
      <c r="V22" s="365"/>
      <c r="W22" s="365"/>
      <c r="X22" s="273"/>
      <c r="Y22" s="366"/>
      <c r="Z22" s="355"/>
      <c r="AA22" s="355"/>
      <c r="AB22" s="367"/>
      <c r="AC22" s="355"/>
      <c r="AD22" s="368"/>
      <c r="AE22" s="355"/>
      <c r="AF22" s="355"/>
      <c r="AG22" s="355"/>
      <c r="AH22" s="355"/>
      <c r="AI22" s="355"/>
      <c r="AJ22" s="355"/>
      <c r="AK22" s="355"/>
      <c r="AL22" s="355"/>
      <c r="AM22" s="355"/>
      <c r="AN22" s="355"/>
      <c r="AO22" s="355"/>
      <c r="AP22" s="355"/>
      <c r="AQ22" s="355"/>
      <c r="AR22" s="355"/>
      <c r="AS22" s="355"/>
      <c r="AT22" s="355"/>
      <c r="AU22" s="355"/>
      <c r="AV22" s="355"/>
      <c r="AW22" s="355"/>
      <c r="AX22" s="355"/>
      <c r="AY22" s="355"/>
      <c r="AZ22" s="355"/>
      <c r="BA22" s="355"/>
      <c r="BB22" s="355"/>
      <c r="BC22" s="355"/>
      <c r="BD22" s="355"/>
      <c r="BE22" s="355"/>
      <c r="BF22" s="355"/>
      <c r="BG22" s="355"/>
      <c r="BH22" s="355"/>
      <c r="BI22" s="355"/>
      <c r="BJ22" s="355"/>
      <c r="BK22" s="355"/>
      <c r="BL22" s="355"/>
      <c r="BM22" s="355"/>
      <c r="BN22" s="355"/>
      <c r="BO22" s="355"/>
      <c r="BP22" s="355"/>
      <c r="BQ22" s="355"/>
      <c r="BR22" s="355"/>
      <c r="BS22" s="355"/>
      <c r="BT22" s="355"/>
      <c r="BU22" s="355"/>
      <c r="BV22" s="355"/>
      <c r="BW22" s="355"/>
      <c r="BX22" s="355"/>
      <c r="BY22" s="355"/>
      <c r="BZ22" s="355"/>
      <c r="CA22" s="355"/>
      <c r="CB22" s="355"/>
      <c r="CC22" s="355"/>
      <c r="CD22" s="355"/>
      <c r="CE22" s="355"/>
      <c r="CF22" s="355"/>
      <c r="CG22" s="355"/>
      <c r="CH22" s="355"/>
      <c r="CI22" s="355"/>
      <c r="CJ22" s="355"/>
      <c r="CK22" s="355"/>
      <c r="CL22" s="355"/>
      <c r="CM22" s="355"/>
      <c r="CN22" s="355"/>
      <c r="CO22" s="355"/>
      <c r="CP22" s="355"/>
      <c r="CQ22" s="355"/>
      <c r="CR22" s="355"/>
      <c r="CS22" s="355"/>
      <c r="CT22" s="355"/>
      <c r="CU22" s="355"/>
      <c r="CV22" s="355"/>
      <c r="CW22" s="355"/>
      <c r="CX22" s="355"/>
      <c r="CY22" s="355"/>
      <c r="CZ22" s="355"/>
      <c r="DA22" s="355"/>
      <c r="DB22" s="355"/>
      <c r="DC22" s="355"/>
      <c r="DD22" s="355"/>
      <c r="DE22" s="355"/>
      <c r="DF22" s="355"/>
      <c r="DG22" s="355"/>
      <c r="DH22" s="355"/>
      <c r="DI22" s="355"/>
      <c r="DJ22" s="355"/>
      <c r="DK22" s="355"/>
      <c r="DL22" s="355"/>
      <c r="DM22" s="355"/>
      <c r="DN22" s="355"/>
      <c r="DO22" s="355"/>
      <c r="DP22" s="355"/>
      <c r="DQ22" s="355"/>
      <c r="DR22" s="355"/>
      <c r="DS22" s="355"/>
      <c r="DT22" s="355"/>
      <c r="DU22" s="355"/>
      <c r="DV22" s="355"/>
      <c r="DW22" s="355"/>
      <c r="DX22" s="355"/>
      <c r="DY22" s="355"/>
      <c r="DZ22" s="355"/>
      <c r="EA22" s="355"/>
      <c r="EB22" s="355"/>
      <c r="EC22" s="355"/>
      <c r="ED22" s="355"/>
      <c r="EE22" s="355"/>
      <c r="EF22" s="355"/>
      <c r="EG22" s="355"/>
      <c r="EH22" s="355"/>
      <c r="EI22" s="355"/>
      <c r="EJ22" s="355"/>
      <c r="EK22" s="355"/>
      <c r="EL22" s="355"/>
      <c r="EM22" s="355"/>
      <c r="EN22" s="355"/>
      <c r="EO22" s="355"/>
      <c r="EP22" s="355"/>
      <c r="EQ22" s="355"/>
      <c r="ER22" s="355"/>
      <c r="ES22" s="355"/>
      <c r="ET22" s="355"/>
      <c r="EU22" s="355"/>
      <c r="EV22" s="355"/>
      <c r="EW22" s="355"/>
      <c r="EX22" s="355"/>
      <c r="EY22" s="355"/>
      <c r="EZ22" s="355"/>
      <c r="FA22" s="355"/>
      <c r="FB22" s="355"/>
      <c r="FC22" s="355"/>
      <c r="FD22" s="355"/>
      <c r="FE22" s="355"/>
      <c r="FF22" s="355"/>
      <c r="FG22" s="355"/>
      <c r="FH22" s="355"/>
      <c r="FI22" s="355"/>
      <c r="FJ22" s="355"/>
      <c r="FK22" s="355"/>
      <c r="FL22" s="355"/>
      <c r="FM22" s="355"/>
      <c r="FN22" s="355"/>
      <c r="FO22" s="355"/>
      <c r="FP22" s="355"/>
      <c r="FQ22" s="355"/>
      <c r="FR22" s="355"/>
      <c r="FS22" s="355"/>
      <c r="FT22" s="355"/>
      <c r="FU22" s="355"/>
      <c r="FV22" s="355"/>
      <c r="FW22" s="355"/>
      <c r="FX22" s="355"/>
      <c r="FY22" s="355"/>
      <c r="FZ22" s="355"/>
      <c r="GA22" s="355"/>
      <c r="GB22" s="355"/>
      <c r="GC22" s="355"/>
      <c r="GD22" s="355"/>
      <c r="GE22" s="355"/>
      <c r="GF22" s="355"/>
      <c r="GG22" s="355"/>
      <c r="GH22" s="355"/>
      <c r="GI22" s="355"/>
      <c r="GJ22" s="355"/>
      <c r="GK22" s="355"/>
      <c r="GL22" s="355"/>
      <c r="GM22" s="355"/>
      <c r="GN22" s="355"/>
      <c r="GO22" s="355"/>
      <c r="GP22" s="355"/>
      <c r="GQ22" s="355"/>
      <c r="GR22" s="355"/>
      <c r="GS22" s="355"/>
      <c r="GT22" s="355"/>
      <c r="GU22" s="355"/>
      <c r="GV22" s="355"/>
      <c r="GW22" s="355"/>
      <c r="GX22" s="355"/>
      <c r="GY22" s="355"/>
      <c r="GZ22" s="355"/>
      <c r="HA22" s="355"/>
      <c r="HB22" s="355"/>
      <c r="HC22" s="355"/>
      <c r="HD22" s="355"/>
      <c r="HE22" s="355"/>
      <c r="HF22" s="355"/>
      <c r="HG22" s="355"/>
      <c r="HH22" s="355"/>
      <c r="HI22" s="355"/>
      <c r="HJ22" s="355"/>
      <c r="HK22" s="355"/>
      <c r="HL22" s="355"/>
      <c r="HM22" s="355"/>
      <c r="HN22" s="355"/>
      <c r="HO22" s="355"/>
      <c r="HP22" s="355"/>
      <c r="HQ22" s="355"/>
      <c r="HR22" s="355"/>
      <c r="HS22" s="355"/>
      <c r="HT22" s="355"/>
      <c r="HU22" s="355"/>
      <c r="HV22" s="355"/>
      <c r="HW22" s="355"/>
      <c r="HX22" s="355"/>
      <c r="HY22" s="355"/>
      <c r="HZ22" s="355"/>
      <c r="IA22" s="355"/>
      <c r="IB22" s="355"/>
      <c r="IC22" s="355"/>
      <c r="ID22" s="355"/>
      <c r="IE22" s="355"/>
      <c r="IF22" s="355"/>
      <c r="IG22" s="355"/>
      <c r="IH22" s="355"/>
      <c r="II22" s="355"/>
      <c r="IJ22" s="355"/>
      <c r="IK22" s="355"/>
      <c r="IL22" s="355"/>
      <c r="IM22" s="355"/>
      <c r="IN22" s="355"/>
      <c r="IO22" s="355"/>
      <c r="IP22" s="355"/>
      <c r="IQ22" s="355"/>
      <c r="IR22" s="355"/>
      <c r="IS22" s="355"/>
      <c r="IT22" s="355"/>
      <c r="IU22" s="355"/>
      <c r="IV22" s="355"/>
    </row>
    <row r="23" spans="1:256" ht="15" x14ac:dyDescent="0.25">
      <c r="A23" s="355"/>
      <c r="B23" s="332"/>
      <c r="C23" s="373" t="s">
        <v>215</v>
      </c>
      <c r="D23" s="357"/>
      <c r="E23" s="358">
        <f>SUM(E17:E22)</f>
        <v>0</v>
      </c>
      <c r="F23" s="358">
        <f t="shared" ref="F23:J23" si="4">SUM(F17:F22)</f>
        <v>0</v>
      </c>
      <c r="G23" s="374">
        <f t="shared" si="4"/>
        <v>0</v>
      </c>
      <c r="H23" s="358">
        <f t="shared" si="4"/>
        <v>0</v>
      </c>
      <c r="I23" s="358">
        <f t="shared" si="4"/>
        <v>0</v>
      </c>
      <c r="J23" s="358">
        <f t="shared" si="4"/>
        <v>0</v>
      </c>
      <c r="K23" s="363"/>
      <c r="L23" s="516"/>
      <c r="M23" s="364"/>
      <c r="N23" s="273"/>
      <c r="O23" s="365"/>
      <c r="P23" s="365"/>
      <c r="Q23" s="272"/>
      <c r="R23" s="272"/>
      <c r="S23" s="364"/>
      <c r="T23" s="364"/>
      <c r="U23" s="273"/>
      <c r="V23" s="365"/>
      <c r="W23" s="365"/>
      <c r="X23" s="273"/>
      <c r="Y23" s="366"/>
      <c r="Z23" s="355"/>
      <c r="AA23" s="355"/>
      <c r="AB23" s="367"/>
      <c r="AC23" s="355"/>
      <c r="AD23" s="368"/>
      <c r="AE23" s="355"/>
      <c r="AF23" s="355"/>
      <c r="AG23" s="355"/>
      <c r="AH23" s="355"/>
      <c r="AI23" s="355"/>
      <c r="AJ23" s="355"/>
      <c r="AK23" s="355"/>
      <c r="AL23" s="355"/>
      <c r="AM23" s="355"/>
      <c r="AN23" s="355"/>
      <c r="AO23" s="355"/>
      <c r="AP23" s="355"/>
      <c r="AQ23" s="355"/>
      <c r="AR23" s="355"/>
      <c r="AS23" s="355"/>
      <c r="AT23" s="355"/>
      <c r="AU23" s="355"/>
      <c r="AV23" s="355"/>
      <c r="AW23" s="355"/>
      <c r="AX23" s="355"/>
      <c r="AY23" s="355"/>
      <c r="AZ23" s="355"/>
      <c r="BA23" s="355"/>
      <c r="BB23" s="355"/>
      <c r="BC23" s="355"/>
      <c r="BD23" s="355"/>
      <c r="BE23" s="355"/>
      <c r="BF23" s="355"/>
      <c r="BG23" s="355"/>
      <c r="BH23" s="355"/>
      <c r="BI23" s="355"/>
      <c r="BJ23" s="355"/>
      <c r="BK23" s="355"/>
      <c r="BL23" s="355"/>
      <c r="BM23" s="355"/>
      <c r="BN23" s="355"/>
      <c r="BO23" s="355"/>
      <c r="BP23" s="355"/>
      <c r="BQ23" s="355"/>
      <c r="BR23" s="355"/>
      <c r="BS23" s="355"/>
      <c r="BT23" s="355"/>
      <c r="BU23" s="355"/>
      <c r="BV23" s="355"/>
      <c r="BW23" s="355"/>
      <c r="BX23" s="355"/>
      <c r="BY23" s="355"/>
      <c r="BZ23" s="355"/>
      <c r="CA23" s="355"/>
      <c r="CB23" s="355"/>
      <c r="CC23" s="355"/>
      <c r="CD23" s="355"/>
      <c r="CE23" s="355"/>
      <c r="CF23" s="355"/>
      <c r="CG23" s="355"/>
      <c r="CH23" s="355"/>
      <c r="CI23" s="355"/>
      <c r="CJ23" s="355"/>
      <c r="CK23" s="355"/>
      <c r="CL23" s="355"/>
      <c r="CM23" s="355"/>
      <c r="CN23" s="355"/>
      <c r="CO23" s="355"/>
      <c r="CP23" s="355"/>
      <c r="CQ23" s="355"/>
      <c r="CR23" s="355"/>
      <c r="CS23" s="355"/>
      <c r="CT23" s="355"/>
      <c r="CU23" s="355"/>
      <c r="CV23" s="355"/>
      <c r="CW23" s="355"/>
      <c r="CX23" s="355"/>
      <c r="CY23" s="355"/>
      <c r="CZ23" s="355"/>
      <c r="DA23" s="355"/>
      <c r="DB23" s="355"/>
      <c r="DC23" s="355"/>
      <c r="DD23" s="355"/>
      <c r="DE23" s="355"/>
      <c r="DF23" s="355"/>
      <c r="DG23" s="355"/>
      <c r="DH23" s="355"/>
      <c r="DI23" s="355"/>
      <c r="DJ23" s="355"/>
      <c r="DK23" s="355"/>
      <c r="DL23" s="355"/>
      <c r="DM23" s="355"/>
      <c r="DN23" s="355"/>
      <c r="DO23" s="355"/>
      <c r="DP23" s="355"/>
      <c r="DQ23" s="355"/>
      <c r="DR23" s="355"/>
      <c r="DS23" s="355"/>
      <c r="DT23" s="355"/>
      <c r="DU23" s="355"/>
      <c r="DV23" s="355"/>
      <c r="DW23" s="355"/>
      <c r="DX23" s="355"/>
      <c r="DY23" s="355"/>
      <c r="DZ23" s="355"/>
      <c r="EA23" s="355"/>
      <c r="EB23" s="355"/>
      <c r="EC23" s="355"/>
      <c r="ED23" s="355"/>
      <c r="EE23" s="355"/>
      <c r="EF23" s="355"/>
      <c r="EG23" s="355"/>
      <c r="EH23" s="355"/>
      <c r="EI23" s="355"/>
      <c r="EJ23" s="355"/>
      <c r="EK23" s="355"/>
      <c r="EL23" s="355"/>
      <c r="EM23" s="355"/>
      <c r="EN23" s="355"/>
      <c r="EO23" s="355"/>
      <c r="EP23" s="355"/>
      <c r="EQ23" s="355"/>
      <c r="ER23" s="355"/>
      <c r="ES23" s="355"/>
      <c r="ET23" s="355"/>
      <c r="EU23" s="355"/>
      <c r="EV23" s="355"/>
      <c r="EW23" s="355"/>
      <c r="EX23" s="355"/>
      <c r="EY23" s="355"/>
      <c r="EZ23" s="355"/>
      <c r="FA23" s="355"/>
      <c r="FB23" s="355"/>
      <c r="FC23" s="355"/>
      <c r="FD23" s="355"/>
      <c r="FE23" s="355"/>
      <c r="FF23" s="355"/>
      <c r="FG23" s="355"/>
      <c r="FH23" s="355"/>
      <c r="FI23" s="355"/>
      <c r="FJ23" s="355"/>
      <c r="FK23" s="355"/>
      <c r="FL23" s="355"/>
      <c r="FM23" s="355"/>
      <c r="FN23" s="355"/>
      <c r="FO23" s="355"/>
      <c r="FP23" s="355"/>
      <c r="FQ23" s="355"/>
      <c r="FR23" s="355"/>
      <c r="FS23" s="355"/>
      <c r="FT23" s="355"/>
      <c r="FU23" s="355"/>
      <c r="FV23" s="355"/>
      <c r="FW23" s="355"/>
      <c r="FX23" s="355"/>
      <c r="FY23" s="355"/>
      <c r="FZ23" s="355"/>
      <c r="GA23" s="355"/>
      <c r="GB23" s="355"/>
      <c r="GC23" s="355"/>
      <c r="GD23" s="355"/>
      <c r="GE23" s="355"/>
      <c r="GF23" s="355"/>
      <c r="GG23" s="355"/>
      <c r="GH23" s="355"/>
      <c r="GI23" s="355"/>
      <c r="GJ23" s="355"/>
      <c r="GK23" s="355"/>
      <c r="GL23" s="355"/>
      <c r="GM23" s="355"/>
      <c r="GN23" s="355"/>
      <c r="GO23" s="355"/>
      <c r="GP23" s="355"/>
      <c r="GQ23" s="355"/>
      <c r="GR23" s="355"/>
      <c r="GS23" s="355"/>
      <c r="GT23" s="355"/>
      <c r="GU23" s="355"/>
      <c r="GV23" s="355"/>
      <c r="GW23" s="355"/>
      <c r="GX23" s="355"/>
      <c r="GY23" s="355"/>
      <c r="GZ23" s="355"/>
      <c r="HA23" s="355"/>
      <c r="HB23" s="355"/>
      <c r="HC23" s="355"/>
      <c r="HD23" s="355"/>
      <c r="HE23" s="355"/>
      <c r="HF23" s="355"/>
      <c r="HG23" s="355"/>
      <c r="HH23" s="355"/>
      <c r="HI23" s="355"/>
      <c r="HJ23" s="355"/>
      <c r="HK23" s="355"/>
      <c r="HL23" s="355"/>
      <c r="HM23" s="355"/>
      <c r="HN23" s="355"/>
      <c r="HO23" s="355"/>
      <c r="HP23" s="355"/>
      <c r="HQ23" s="355"/>
      <c r="HR23" s="355"/>
      <c r="HS23" s="355"/>
      <c r="HT23" s="355"/>
      <c r="HU23" s="355"/>
      <c r="HV23" s="355"/>
      <c r="HW23" s="355"/>
      <c r="HX23" s="355"/>
      <c r="HY23" s="355"/>
      <c r="HZ23" s="355"/>
      <c r="IA23" s="355"/>
      <c r="IB23" s="355"/>
      <c r="IC23" s="355"/>
      <c r="ID23" s="355"/>
      <c r="IE23" s="355"/>
      <c r="IF23" s="355"/>
      <c r="IG23" s="355"/>
      <c r="IH23" s="355"/>
      <c r="II23" s="355"/>
      <c r="IJ23" s="355"/>
      <c r="IK23" s="355"/>
      <c r="IL23" s="355"/>
      <c r="IM23" s="355"/>
      <c r="IN23" s="355"/>
      <c r="IO23" s="355"/>
      <c r="IP23" s="355"/>
      <c r="IQ23" s="355"/>
      <c r="IR23" s="355"/>
      <c r="IS23" s="355"/>
      <c r="IT23" s="355"/>
      <c r="IU23" s="355"/>
      <c r="IV23" s="355"/>
    </row>
    <row r="24" spans="1:256" ht="15" x14ac:dyDescent="0.25">
      <c r="A24" s="355"/>
      <c r="B24" s="332"/>
      <c r="C24" s="297" t="s">
        <v>214</v>
      </c>
      <c r="D24" s="357"/>
      <c r="E24" s="358"/>
      <c r="F24" s="358"/>
      <c r="G24" s="370"/>
      <c r="H24" s="375"/>
      <c r="I24" s="362"/>
      <c r="J24" s="362"/>
      <c r="K24" s="363"/>
      <c r="L24" s="516"/>
      <c r="M24" s="364"/>
      <c r="N24" s="273"/>
      <c r="O24" s="365"/>
      <c r="P24" s="365"/>
      <c r="Q24" s="272"/>
      <c r="R24" s="272"/>
      <c r="S24" s="364"/>
      <c r="T24" s="364"/>
      <c r="U24" s="273"/>
      <c r="V24" s="365"/>
      <c r="W24" s="365"/>
      <c r="X24" s="273"/>
      <c r="Y24" s="366"/>
      <c r="Z24" s="355"/>
      <c r="AA24" s="355"/>
      <c r="AB24" s="367"/>
      <c r="AC24" s="355"/>
      <c r="AD24" s="368"/>
      <c r="AE24" s="355"/>
      <c r="AF24" s="355"/>
      <c r="AG24" s="355"/>
      <c r="AH24" s="355"/>
      <c r="AI24" s="355"/>
      <c r="AJ24" s="355"/>
      <c r="AK24" s="355"/>
      <c r="AL24" s="355"/>
      <c r="AM24" s="355"/>
      <c r="AN24" s="355"/>
      <c r="AO24" s="355"/>
      <c r="AP24" s="355"/>
      <c r="AQ24" s="355"/>
      <c r="AR24" s="355"/>
      <c r="AS24" s="355"/>
      <c r="AT24" s="355"/>
      <c r="AU24" s="355"/>
      <c r="AV24" s="355"/>
      <c r="AW24" s="355"/>
      <c r="AX24" s="355"/>
      <c r="AY24" s="355"/>
      <c r="AZ24" s="355"/>
      <c r="BA24" s="355"/>
      <c r="BB24" s="355"/>
      <c r="BC24" s="355"/>
      <c r="BD24" s="355"/>
      <c r="BE24" s="355"/>
      <c r="BF24" s="355"/>
      <c r="BG24" s="355"/>
      <c r="BH24" s="355"/>
      <c r="BI24" s="355"/>
      <c r="BJ24" s="355"/>
      <c r="BK24" s="355"/>
      <c r="BL24" s="355"/>
      <c r="BM24" s="355"/>
      <c r="BN24" s="355"/>
      <c r="BO24" s="355"/>
      <c r="BP24" s="355"/>
      <c r="BQ24" s="355"/>
      <c r="BR24" s="355"/>
      <c r="BS24" s="355"/>
      <c r="BT24" s="355"/>
      <c r="BU24" s="355"/>
      <c r="BV24" s="355"/>
      <c r="BW24" s="355"/>
      <c r="BX24" s="355"/>
      <c r="BY24" s="355"/>
      <c r="BZ24" s="355"/>
      <c r="CA24" s="355"/>
      <c r="CB24" s="355"/>
      <c r="CC24" s="355"/>
      <c r="CD24" s="355"/>
      <c r="CE24" s="355"/>
      <c r="CF24" s="355"/>
      <c r="CG24" s="355"/>
      <c r="CH24" s="355"/>
      <c r="CI24" s="355"/>
      <c r="CJ24" s="355"/>
      <c r="CK24" s="355"/>
      <c r="CL24" s="355"/>
      <c r="CM24" s="355"/>
      <c r="CN24" s="355"/>
      <c r="CO24" s="355"/>
      <c r="CP24" s="355"/>
      <c r="CQ24" s="355"/>
      <c r="CR24" s="355"/>
      <c r="CS24" s="355"/>
      <c r="CT24" s="355"/>
      <c r="CU24" s="355"/>
      <c r="CV24" s="355"/>
      <c r="CW24" s="355"/>
      <c r="CX24" s="355"/>
      <c r="CY24" s="355"/>
      <c r="CZ24" s="355"/>
      <c r="DA24" s="355"/>
      <c r="DB24" s="355"/>
      <c r="DC24" s="355"/>
      <c r="DD24" s="355"/>
      <c r="DE24" s="355"/>
      <c r="DF24" s="355"/>
      <c r="DG24" s="355"/>
      <c r="DH24" s="355"/>
      <c r="DI24" s="355"/>
      <c r="DJ24" s="355"/>
      <c r="DK24" s="355"/>
      <c r="DL24" s="355"/>
      <c r="DM24" s="355"/>
      <c r="DN24" s="355"/>
      <c r="DO24" s="355"/>
      <c r="DP24" s="355"/>
      <c r="DQ24" s="355"/>
      <c r="DR24" s="355"/>
      <c r="DS24" s="355"/>
      <c r="DT24" s="355"/>
      <c r="DU24" s="355"/>
      <c r="DV24" s="355"/>
      <c r="DW24" s="355"/>
      <c r="DX24" s="355"/>
      <c r="DY24" s="355"/>
      <c r="DZ24" s="355"/>
      <c r="EA24" s="355"/>
      <c r="EB24" s="355"/>
      <c r="EC24" s="355"/>
      <c r="ED24" s="355"/>
      <c r="EE24" s="355"/>
      <c r="EF24" s="355"/>
      <c r="EG24" s="355"/>
      <c r="EH24" s="355"/>
      <c r="EI24" s="355"/>
      <c r="EJ24" s="355"/>
      <c r="EK24" s="355"/>
      <c r="EL24" s="355"/>
      <c r="EM24" s="355"/>
      <c r="EN24" s="355"/>
      <c r="EO24" s="355"/>
      <c r="EP24" s="355"/>
      <c r="EQ24" s="355"/>
      <c r="ER24" s="355"/>
      <c r="ES24" s="355"/>
      <c r="ET24" s="355"/>
      <c r="EU24" s="355"/>
      <c r="EV24" s="355"/>
      <c r="EW24" s="355"/>
      <c r="EX24" s="355"/>
      <c r="EY24" s="355"/>
      <c r="EZ24" s="355"/>
      <c r="FA24" s="355"/>
      <c r="FB24" s="355"/>
      <c r="FC24" s="355"/>
      <c r="FD24" s="355"/>
      <c r="FE24" s="355"/>
      <c r="FF24" s="355"/>
      <c r="FG24" s="355"/>
      <c r="FH24" s="355"/>
      <c r="FI24" s="355"/>
      <c r="FJ24" s="355"/>
      <c r="FK24" s="355"/>
      <c r="FL24" s="355"/>
      <c r="FM24" s="355"/>
      <c r="FN24" s="355"/>
      <c r="FO24" s="355"/>
      <c r="FP24" s="355"/>
      <c r="FQ24" s="355"/>
      <c r="FR24" s="355"/>
      <c r="FS24" s="355"/>
      <c r="FT24" s="355"/>
      <c r="FU24" s="355"/>
      <c r="FV24" s="355"/>
      <c r="FW24" s="355"/>
      <c r="FX24" s="355"/>
      <c r="FY24" s="355"/>
      <c r="FZ24" s="355"/>
      <c r="GA24" s="355"/>
      <c r="GB24" s="355"/>
      <c r="GC24" s="355"/>
      <c r="GD24" s="355"/>
      <c r="GE24" s="355"/>
      <c r="GF24" s="355"/>
      <c r="GG24" s="355"/>
      <c r="GH24" s="355"/>
      <c r="GI24" s="355"/>
      <c r="GJ24" s="355"/>
      <c r="GK24" s="355"/>
      <c r="GL24" s="355"/>
      <c r="GM24" s="355"/>
      <c r="GN24" s="355"/>
      <c r="GO24" s="355"/>
      <c r="GP24" s="355"/>
      <c r="GQ24" s="355"/>
      <c r="GR24" s="355"/>
      <c r="GS24" s="355"/>
      <c r="GT24" s="355"/>
      <c r="GU24" s="355"/>
      <c r="GV24" s="355"/>
      <c r="GW24" s="355"/>
      <c r="GX24" s="355"/>
      <c r="GY24" s="355"/>
      <c r="GZ24" s="355"/>
      <c r="HA24" s="355"/>
      <c r="HB24" s="355"/>
      <c r="HC24" s="355"/>
      <c r="HD24" s="355"/>
      <c r="HE24" s="355"/>
      <c r="HF24" s="355"/>
      <c r="HG24" s="355"/>
      <c r="HH24" s="355"/>
      <c r="HI24" s="355"/>
      <c r="HJ24" s="355"/>
      <c r="HK24" s="355"/>
      <c r="HL24" s="355"/>
      <c r="HM24" s="355"/>
      <c r="HN24" s="355"/>
      <c r="HO24" s="355"/>
      <c r="HP24" s="355"/>
      <c r="HQ24" s="355"/>
      <c r="HR24" s="355"/>
      <c r="HS24" s="355"/>
      <c r="HT24" s="355"/>
      <c r="HU24" s="355"/>
      <c r="HV24" s="355"/>
      <c r="HW24" s="355"/>
      <c r="HX24" s="355"/>
      <c r="HY24" s="355"/>
      <c r="HZ24" s="355"/>
      <c r="IA24" s="355"/>
      <c r="IB24" s="355"/>
      <c r="IC24" s="355"/>
      <c r="ID24" s="355"/>
      <c r="IE24" s="355"/>
      <c r="IF24" s="355"/>
      <c r="IG24" s="355"/>
      <c r="IH24" s="355"/>
      <c r="II24" s="355"/>
      <c r="IJ24" s="355"/>
      <c r="IK24" s="355"/>
      <c r="IL24" s="355"/>
      <c r="IM24" s="355"/>
      <c r="IN24" s="355"/>
      <c r="IO24" s="355"/>
      <c r="IP24" s="355"/>
      <c r="IQ24" s="355"/>
      <c r="IR24" s="355"/>
      <c r="IS24" s="355"/>
      <c r="IT24" s="355"/>
      <c r="IU24" s="355"/>
      <c r="IV24" s="355"/>
    </row>
    <row r="25" spans="1:256" ht="15" x14ac:dyDescent="0.25">
      <c r="A25" s="355"/>
      <c r="B25" s="332"/>
      <c r="C25" s="369" t="s">
        <v>499</v>
      </c>
      <c r="D25" s="357"/>
      <c r="E25" s="369">
        <v>15</v>
      </c>
      <c r="F25" s="369"/>
      <c r="G25" s="370">
        <f>SUM(E25:F25)</f>
        <v>15</v>
      </c>
      <c r="H25" s="371"/>
      <c r="I25" s="372"/>
      <c r="J25" s="362">
        <f t="shared" ref="J25:J30" si="5">G25-H25-I25</f>
        <v>15</v>
      </c>
      <c r="K25" s="363"/>
      <c r="L25" s="516"/>
      <c r="M25" s="364"/>
      <c r="N25" s="273"/>
      <c r="O25" s="365"/>
      <c r="P25" s="365"/>
      <c r="Q25" s="272"/>
      <c r="R25" s="272"/>
      <c r="S25" s="364"/>
      <c r="T25" s="364"/>
      <c r="U25" s="273"/>
      <c r="V25" s="365"/>
      <c r="W25" s="365"/>
      <c r="X25" s="273"/>
      <c r="Y25" s="366"/>
      <c r="Z25" s="355"/>
      <c r="AA25" s="355"/>
      <c r="AB25" s="367"/>
      <c r="AC25" s="355"/>
      <c r="AD25" s="368"/>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c r="BD25" s="355"/>
      <c r="BE25" s="355"/>
      <c r="BF25" s="355"/>
      <c r="BG25" s="355"/>
      <c r="BH25" s="355"/>
      <c r="BI25" s="355"/>
      <c r="BJ25" s="355"/>
      <c r="BK25" s="355"/>
      <c r="BL25" s="355"/>
      <c r="BM25" s="355"/>
      <c r="BN25" s="355"/>
      <c r="BO25" s="355"/>
      <c r="BP25" s="355"/>
      <c r="BQ25" s="355"/>
      <c r="BR25" s="355"/>
      <c r="BS25" s="355"/>
      <c r="BT25" s="355"/>
      <c r="BU25" s="355"/>
      <c r="BV25" s="355"/>
      <c r="BW25" s="355"/>
      <c r="BX25" s="355"/>
      <c r="BY25" s="355"/>
      <c r="BZ25" s="355"/>
      <c r="CA25" s="355"/>
      <c r="CB25" s="355"/>
      <c r="CC25" s="355"/>
      <c r="CD25" s="355"/>
      <c r="CE25" s="355"/>
      <c r="CF25" s="355"/>
      <c r="CG25" s="355"/>
      <c r="CH25" s="355"/>
      <c r="CI25" s="355"/>
      <c r="CJ25" s="355"/>
      <c r="CK25" s="355"/>
      <c r="CL25" s="355"/>
      <c r="CM25" s="355"/>
      <c r="CN25" s="355"/>
      <c r="CO25" s="355"/>
      <c r="CP25" s="355"/>
      <c r="CQ25" s="355"/>
      <c r="CR25" s="355"/>
      <c r="CS25" s="355"/>
      <c r="CT25" s="355"/>
      <c r="CU25" s="355"/>
      <c r="CV25" s="355"/>
      <c r="CW25" s="355"/>
      <c r="CX25" s="355"/>
      <c r="CY25" s="355"/>
      <c r="CZ25" s="355"/>
      <c r="DA25" s="355"/>
      <c r="DB25" s="355"/>
      <c r="DC25" s="355"/>
      <c r="DD25" s="355"/>
      <c r="DE25" s="355"/>
      <c r="DF25" s="355"/>
      <c r="DG25" s="355"/>
      <c r="DH25" s="355"/>
      <c r="DI25" s="355"/>
      <c r="DJ25" s="355"/>
      <c r="DK25" s="355"/>
      <c r="DL25" s="355"/>
      <c r="DM25" s="355"/>
      <c r="DN25" s="355"/>
      <c r="DO25" s="355"/>
      <c r="DP25" s="355"/>
      <c r="DQ25" s="355"/>
      <c r="DR25" s="355"/>
      <c r="DS25" s="355"/>
      <c r="DT25" s="355"/>
      <c r="DU25" s="355"/>
      <c r="DV25" s="355"/>
      <c r="DW25" s="355"/>
      <c r="DX25" s="355"/>
      <c r="DY25" s="355"/>
      <c r="DZ25" s="355"/>
      <c r="EA25" s="355"/>
      <c r="EB25" s="355"/>
      <c r="EC25" s="355"/>
      <c r="ED25" s="355"/>
      <c r="EE25" s="355"/>
      <c r="EF25" s="355"/>
      <c r="EG25" s="355"/>
      <c r="EH25" s="355"/>
      <c r="EI25" s="355"/>
      <c r="EJ25" s="355"/>
      <c r="EK25" s="355"/>
      <c r="EL25" s="355"/>
      <c r="EM25" s="355"/>
      <c r="EN25" s="355"/>
      <c r="EO25" s="355"/>
      <c r="EP25" s="355"/>
      <c r="EQ25" s="355"/>
      <c r="ER25" s="355"/>
      <c r="ES25" s="355"/>
      <c r="ET25" s="355"/>
      <c r="EU25" s="355"/>
      <c r="EV25" s="355"/>
      <c r="EW25" s="355"/>
      <c r="EX25" s="355"/>
      <c r="EY25" s="355"/>
      <c r="EZ25" s="355"/>
      <c r="FA25" s="355"/>
      <c r="FB25" s="355"/>
      <c r="FC25" s="355"/>
      <c r="FD25" s="355"/>
      <c r="FE25" s="355"/>
      <c r="FF25" s="355"/>
      <c r="FG25" s="355"/>
      <c r="FH25" s="355"/>
      <c r="FI25" s="355"/>
      <c r="FJ25" s="355"/>
      <c r="FK25" s="355"/>
      <c r="FL25" s="355"/>
      <c r="FM25" s="355"/>
      <c r="FN25" s="355"/>
      <c r="FO25" s="355"/>
      <c r="FP25" s="355"/>
      <c r="FQ25" s="355"/>
      <c r="FR25" s="355"/>
      <c r="FS25" s="355"/>
      <c r="FT25" s="355"/>
      <c r="FU25" s="355"/>
      <c r="FV25" s="355"/>
      <c r="FW25" s="355"/>
      <c r="FX25" s="355"/>
      <c r="FY25" s="355"/>
      <c r="FZ25" s="355"/>
      <c r="GA25" s="355"/>
      <c r="GB25" s="355"/>
      <c r="GC25" s="355"/>
      <c r="GD25" s="355"/>
      <c r="GE25" s="355"/>
      <c r="GF25" s="355"/>
      <c r="GG25" s="355"/>
      <c r="GH25" s="355"/>
      <c r="GI25" s="355"/>
      <c r="GJ25" s="355"/>
      <c r="GK25" s="355"/>
      <c r="GL25" s="355"/>
      <c r="GM25" s="355"/>
      <c r="GN25" s="355"/>
      <c r="GO25" s="355"/>
      <c r="GP25" s="355"/>
      <c r="GQ25" s="355"/>
      <c r="GR25" s="355"/>
      <c r="GS25" s="355"/>
      <c r="GT25" s="355"/>
      <c r="GU25" s="355"/>
      <c r="GV25" s="355"/>
      <c r="GW25" s="355"/>
      <c r="GX25" s="355"/>
      <c r="GY25" s="355"/>
      <c r="GZ25" s="355"/>
      <c r="HA25" s="355"/>
      <c r="HB25" s="355"/>
      <c r="HC25" s="355"/>
      <c r="HD25" s="355"/>
      <c r="HE25" s="355"/>
      <c r="HF25" s="355"/>
      <c r="HG25" s="355"/>
      <c r="HH25" s="355"/>
      <c r="HI25" s="355"/>
      <c r="HJ25" s="355"/>
      <c r="HK25" s="355"/>
      <c r="HL25" s="355"/>
      <c r="HM25" s="355"/>
      <c r="HN25" s="355"/>
      <c r="HO25" s="355"/>
      <c r="HP25" s="355"/>
      <c r="HQ25" s="355"/>
      <c r="HR25" s="355"/>
      <c r="HS25" s="355"/>
      <c r="HT25" s="355"/>
      <c r="HU25" s="355"/>
      <c r="HV25" s="355"/>
      <c r="HW25" s="355"/>
      <c r="HX25" s="355"/>
      <c r="HY25" s="355"/>
      <c r="HZ25" s="355"/>
      <c r="IA25" s="355"/>
      <c r="IB25" s="355"/>
      <c r="IC25" s="355"/>
      <c r="ID25" s="355"/>
      <c r="IE25" s="355"/>
      <c r="IF25" s="355"/>
      <c r="IG25" s="355"/>
      <c r="IH25" s="355"/>
      <c r="II25" s="355"/>
      <c r="IJ25" s="355"/>
      <c r="IK25" s="355"/>
      <c r="IL25" s="355"/>
      <c r="IM25" s="355"/>
      <c r="IN25" s="355"/>
      <c r="IO25" s="355"/>
      <c r="IP25" s="355"/>
      <c r="IQ25" s="355"/>
      <c r="IR25" s="355"/>
      <c r="IS25" s="355"/>
      <c r="IT25" s="355"/>
      <c r="IU25" s="355"/>
      <c r="IV25" s="355"/>
    </row>
    <row r="26" spans="1:256" ht="15" x14ac:dyDescent="0.25">
      <c r="A26" s="355"/>
      <c r="B26" s="332"/>
      <c r="C26" s="369" t="s">
        <v>209</v>
      </c>
      <c r="D26" s="357"/>
      <c r="E26" s="369"/>
      <c r="F26" s="369"/>
      <c r="G26" s="370">
        <f t="shared" ref="G26:G30" si="6">SUM(E26:F26)</f>
        <v>0</v>
      </c>
      <c r="H26" s="371"/>
      <c r="I26" s="372"/>
      <c r="J26" s="362">
        <f t="shared" si="5"/>
        <v>0</v>
      </c>
      <c r="K26" s="363"/>
      <c r="L26" s="516"/>
      <c r="M26" s="364"/>
      <c r="N26" s="273"/>
      <c r="O26" s="365"/>
      <c r="P26" s="365"/>
      <c r="Q26" s="272"/>
      <c r="R26" s="272"/>
      <c r="S26" s="364"/>
      <c r="T26" s="364"/>
      <c r="U26" s="273"/>
      <c r="V26" s="365"/>
      <c r="W26" s="365"/>
      <c r="X26" s="273"/>
      <c r="Y26" s="366"/>
      <c r="Z26" s="355"/>
      <c r="AA26" s="355"/>
      <c r="AB26" s="367"/>
      <c r="AC26" s="355"/>
      <c r="AD26" s="368"/>
      <c r="AE26" s="355"/>
      <c r="AF26" s="355"/>
      <c r="AG26" s="355"/>
      <c r="AH26" s="355"/>
      <c r="AI26" s="355"/>
      <c r="AJ26" s="355"/>
      <c r="AK26" s="355"/>
      <c r="AL26" s="355"/>
      <c r="AM26" s="355"/>
      <c r="AN26" s="355"/>
      <c r="AO26" s="355"/>
      <c r="AP26" s="355"/>
      <c r="AQ26" s="355"/>
      <c r="AR26" s="355"/>
      <c r="AS26" s="355"/>
      <c r="AT26" s="355"/>
      <c r="AU26" s="355"/>
      <c r="AV26" s="355"/>
      <c r="AW26" s="355"/>
      <c r="AX26" s="355"/>
      <c r="AY26" s="355"/>
      <c r="AZ26" s="355"/>
      <c r="BA26" s="355"/>
      <c r="BB26" s="355"/>
      <c r="BC26" s="355"/>
      <c r="BD26" s="355"/>
      <c r="BE26" s="355"/>
      <c r="BF26" s="355"/>
      <c r="BG26" s="355"/>
      <c r="BH26" s="355"/>
      <c r="BI26" s="355"/>
      <c r="BJ26" s="355"/>
      <c r="BK26" s="355"/>
      <c r="BL26" s="355"/>
      <c r="BM26" s="355"/>
      <c r="BN26" s="355"/>
      <c r="BO26" s="355"/>
      <c r="BP26" s="355"/>
      <c r="BQ26" s="355"/>
      <c r="BR26" s="355"/>
      <c r="BS26" s="355"/>
      <c r="BT26" s="355"/>
      <c r="BU26" s="355"/>
      <c r="BV26" s="355"/>
      <c r="BW26" s="355"/>
      <c r="BX26" s="355"/>
      <c r="BY26" s="355"/>
      <c r="BZ26" s="355"/>
      <c r="CA26" s="355"/>
      <c r="CB26" s="355"/>
      <c r="CC26" s="355"/>
      <c r="CD26" s="355"/>
      <c r="CE26" s="355"/>
      <c r="CF26" s="355"/>
      <c r="CG26" s="355"/>
      <c r="CH26" s="355"/>
      <c r="CI26" s="355"/>
      <c r="CJ26" s="355"/>
      <c r="CK26" s="355"/>
      <c r="CL26" s="355"/>
      <c r="CM26" s="355"/>
      <c r="CN26" s="355"/>
      <c r="CO26" s="355"/>
      <c r="CP26" s="355"/>
      <c r="CQ26" s="355"/>
      <c r="CR26" s="355"/>
      <c r="CS26" s="355"/>
      <c r="CT26" s="355"/>
      <c r="CU26" s="355"/>
      <c r="CV26" s="355"/>
      <c r="CW26" s="355"/>
      <c r="CX26" s="355"/>
      <c r="CY26" s="355"/>
      <c r="CZ26" s="355"/>
      <c r="DA26" s="355"/>
      <c r="DB26" s="355"/>
      <c r="DC26" s="355"/>
      <c r="DD26" s="355"/>
      <c r="DE26" s="355"/>
      <c r="DF26" s="355"/>
      <c r="DG26" s="355"/>
      <c r="DH26" s="355"/>
      <c r="DI26" s="355"/>
      <c r="DJ26" s="355"/>
      <c r="DK26" s="355"/>
      <c r="DL26" s="355"/>
      <c r="DM26" s="355"/>
      <c r="DN26" s="355"/>
      <c r="DO26" s="355"/>
      <c r="DP26" s="355"/>
      <c r="DQ26" s="355"/>
      <c r="DR26" s="355"/>
      <c r="DS26" s="355"/>
      <c r="DT26" s="355"/>
      <c r="DU26" s="355"/>
      <c r="DV26" s="355"/>
      <c r="DW26" s="355"/>
      <c r="DX26" s="355"/>
      <c r="DY26" s="355"/>
      <c r="DZ26" s="355"/>
      <c r="EA26" s="355"/>
      <c r="EB26" s="355"/>
      <c r="EC26" s="355"/>
      <c r="ED26" s="355"/>
      <c r="EE26" s="355"/>
      <c r="EF26" s="355"/>
      <c r="EG26" s="355"/>
      <c r="EH26" s="355"/>
      <c r="EI26" s="355"/>
      <c r="EJ26" s="355"/>
      <c r="EK26" s="355"/>
      <c r="EL26" s="355"/>
      <c r="EM26" s="355"/>
      <c r="EN26" s="355"/>
      <c r="EO26" s="355"/>
      <c r="EP26" s="355"/>
      <c r="EQ26" s="355"/>
      <c r="ER26" s="355"/>
      <c r="ES26" s="355"/>
      <c r="ET26" s="355"/>
      <c r="EU26" s="355"/>
      <c r="EV26" s="355"/>
      <c r="EW26" s="355"/>
      <c r="EX26" s="355"/>
      <c r="EY26" s="355"/>
      <c r="EZ26" s="355"/>
      <c r="FA26" s="355"/>
      <c r="FB26" s="355"/>
      <c r="FC26" s="355"/>
      <c r="FD26" s="355"/>
      <c r="FE26" s="355"/>
      <c r="FF26" s="355"/>
      <c r="FG26" s="355"/>
      <c r="FH26" s="355"/>
      <c r="FI26" s="355"/>
      <c r="FJ26" s="355"/>
      <c r="FK26" s="355"/>
      <c r="FL26" s="355"/>
      <c r="FM26" s="355"/>
      <c r="FN26" s="355"/>
      <c r="FO26" s="355"/>
      <c r="FP26" s="355"/>
      <c r="FQ26" s="355"/>
      <c r="FR26" s="355"/>
      <c r="FS26" s="355"/>
      <c r="FT26" s="355"/>
      <c r="FU26" s="355"/>
      <c r="FV26" s="355"/>
      <c r="FW26" s="355"/>
      <c r="FX26" s="355"/>
      <c r="FY26" s="355"/>
      <c r="FZ26" s="355"/>
      <c r="GA26" s="355"/>
      <c r="GB26" s="355"/>
      <c r="GC26" s="355"/>
      <c r="GD26" s="355"/>
      <c r="GE26" s="355"/>
      <c r="GF26" s="355"/>
      <c r="GG26" s="355"/>
      <c r="GH26" s="355"/>
      <c r="GI26" s="355"/>
      <c r="GJ26" s="355"/>
      <c r="GK26" s="355"/>
      <c r="GL26" s="355"/>
      <c r="GM26" s="355"/>
      <c r="GN26" s="355"/>
      <c r="GO26" s="355"/>
      <c r="GP26" s="355"/>
      <c r="GQ26" s="355"/>
      <c r="GR26" s="355"/>
      <c r="GS26" s="355"/>
      <c r="GT26" s="355"/>
      <c r="GU26" s="355"/>
      <c r="GV26" s="355"/>
      <c r="GW26" s="355"/>
      <c r="GX26" s="355"/>
      <c r="GY26" s="355"/>
      <c r="GZ26" s="355"/>
      <c r="HA26" s="355"/>
      <c r="HB26" s="355"/>
      <c r="HC26" s="355"/>
      <c r="HD26" s="355"/>
      <c r="HE26" s="355"/>
      <c r="HF26" s="355"/>
      <c r="HG26" s="355"/>
      <c r="HH26" s="355"/>
      <c r="HI26" s="355"/>
      <c r="HJ26" s="355"/>
      <c r="HK26" s="355"/>
      <c r="HL26" s="355"/>
      <c r="HM26" s="355"/>
      <c r="HN26" s="355"/>
      <c r="HO26" s="355"/>
      <c r="HP26" s="355"/>
      <c r="HQ26" s="355"/>
      <c r="HR26" s="355"/>
      <c r="HS26" s="355"/>
      <c r="HT26" s="355"/>
      <c r="HU26" s="355"/>
      <c r="HV26" s="355"/>
      <c r="HW26" s="355"/>
      <c r="HX26" s="355"/>
      <c r="HY26" s="355"/>
      <c r="HZ26" s="355"/>
      <c r="IA26" s="355"/>
      <c r="IB26" s="355"/>
      <c r="IC26" s="355"/>
      <c r="ID26" s="355"/>
      <c r="IE26" s="355"/>
      <c r="IF26" s="355"/>
      <c r="IG26" s="355"/>
      <c r="IH26" s="355"/>
      <c r="II26" s="355"/>
      <c r="IJ26" s="355"/>
      <c r="IK26" s="355"/>
      <c r="IL26" s="355"/>
      <c r="IM26" s="355"/>
      <c r="IN26" s="355"/>
      <c r="IO26" s="355"/>
      <c r="IP26" s="355"/>
      <c r="IQ26" s="355"/>
      <c r="IR26" s="355"/>
      <c r="IS26" s="355"/>
      <c r="IT26" s="355"/>
      <c r="IU26" s="355"/>
      <c r="IV26" s="355"/>
    </row>
    <row r="27" spans="1:256" ht="15" x14ac:dyDescent="0.25">
      <c r="A27" s="355"/>
      <c r="B27" s="332"/>
      <c r="C27" s="369" t="s">
        <v>210</v>
      </c>
      <c r="D27" s="357"/>
      <c r="E27" s="369"/>
      <c r="F27" s="369"/>
      <c r="G27" s="370">
        <f t="shared" si="6"/>
        <v>0</v>
      </c>
      <c r="H27" s="371"/>
      <c r="I27" s="372"/>
      <c r="J27" s="362">
        <f t="shared" si="5"/>
        <v>0</v>
      </c>
      <c r="K27" s="363"/>
      <c r="L27" s="516"/>
      <c r="M27" s="364"/>
      <c r="N27" s="273"/>
      <c r="O27" s="365"/>
      <c r="P27" s="365"/>
      <c r="Q27" s="272"/>
      <c r="R27" s="272"/>
      <c r="S27" s="364"/>
      <c r="T27" s="364"/>
      <c r="U27" s="273"/>
      <c r="V27" s="365"/>
      <c r="W27" s="365"/>
      <c r="X27" s="273"/>
      <c r="Y27" s="366"/>
      <c r="Z27" s="355"/>
      <c r="AA27" s="355"/>
      <c r="AB27" s="367"/>
      <c r="AC27" s="355"/>
      <c r="AD27" s="368"/>
      <c r="AE27" s="355"/>
      <c r="AF27" s="355"/>
      <c r="AG27" s="355"/>
      <c r="AH27" s="355"/>
      <c r="AI27" s="355"/>
      <c r="AJ27" s="355"/>
      <c r="AK27" s="355"/>
      <c r="AL27" s="355"/>
      <c r="AM27" s="355"/>
      <c r="AN27" s="355"/>
      <c r="AO27" s="355"/>
      <c r="AP27" s="355"/>
      <c r="AQ27" s="355"/>
      <c r="AR27" s="355"/>
      <c r="AS27" s="355"/>
      <c r="AT27" s="355"/>
      <c r="AU27" s="355"/>
      <c r="AV27" s="355"/>
      <c r="AW27" s="355"/>
      <c r="AX27" s="355"/>
      <c r="AY27" s="355"/>
      <c r="AZ27" s="355"/>
      <c r="BA27" s="355"/>
      <c r="BB27" s="355"/>
      <c r="BC27" s="355"/>
      <c r="BD27" s="355"/>
      <c r="BE27" s="355"/>
      <c r="BF27" s="355"/>
      <c r="BG27" s="355"/>
      <c r="BH27" s="355"/>
      <c r="BI27" s="355"/>
      <c r="BJ27" s="355"/>
      <c r="BK27" s="355"/>
      <c r="BL27" s="355"/>
      <c r="BM27" s="355"/>
      <c r="BN27" s="355"/>
      <c r="BO27" s="355"/>
      <c r="BP27" s="355"/>
      <c r="BQ27" s="355"/>
      <c r="BR27" s="355"/>
      <c r="BS27" s="355"/>
      <c r="BT27" s="355"/>
      <c r="BU27" s="355"/>
      <c r="BV27" s="355"/>
      <c r="BW27" s="355"/>
      <c r="BX27" s="355"/>
      <c r="BY27" s="355"/>
      <c r="BZ27" s="355"/>
      <c r="CA27" s="355"/>
      <c r="CB27" s="355"/>
      <c r="CC27" s="355"/>
      <c r="CD27" s="355"/>
      <c r="CE27" s="355"/>
      <c r="CF27" s="355"/>
      <c r="CG27" s="355"/>
      <c r="CH27" s="355"/>
      <c r="CI27" s="355"/>
      <c r="CJ27" s="355"/>
      <c r="CK27" s="355"/>
      <c r="CL27" s="355"/>
      <c r="CM27" s="355"/>
      <c r="CN27" s="355"/>
      <c r="CO27" s="355"/>
      <c r="CP27" s="355"/>
      <c r="CQ27" s="355"/>
      <c r="CR27" s="355"/>
      <c r="CS27" s="355"/>
      <c r="CT27" s="355"/>
      <c r="CU27" s="355"/>
      <c r="CV27" s="355"/>
      <c r="CW27" s="355"/>
      <c r="CX27" s="355"/>
      <c r="CY27" s="355"/>
      <c r="CZ27" s="355"/>
      <c r="DA27" s="355"/>
      <c r="DB27" s="355"/>
      <c r="DC27" s="355"/>
      <c r="DD27" s="355"/>
      <c r="DE27" s="355"/>
      <c r="DF27" s="355"/>
      <c r="DG27" s="355"/>
      <c r="DH27" s="355"/>
      <c r="DI27" s="355"/>
      <c r="DJ27" s="355"/>
      <c r="DK27" s="355"/>
      <c r="DL27" s="355"/>
      <c r="DM27" s="355"/>
      <c r="DN27" s="355"/>
      <c r="DO27" s="355"/>
      <c r="DP27" s="355"/>
      <c r="DQ27" s="355"/>
      <c r="DR27" s="355"/>
      <c r="DS27" s="355"/>
      <c r="DT27" s="355"/>
      <c r="DU27" s="355"/>
      <c r="DV27" s="355"/>
      <c r="DW27" s="355"/>
      <c r="DX27" s="355"/>
      <c r="DY27" s="355"/>
      <c r="DZ27" s="355"/>
      <c r="EA27" s="355"/>
      <c r="EB27" s="355"/>
      <c r="EC27" s="355"/>
      <c r="ED27" s="355"/>
      <c r="EE27" s="355"/>
      <c r="EF27" s="355"/>
      <c r="EG27" s="355"/>
      <c r="EH27" s="355"/>
      <c r="EI27" s="355"/>
      <c r="EJ27" s="355"/>
      <c r="EK27" s="355"/>
      <c r="EL27" s="355"/>
      <c r="EM27" s="355"/>
      <c r="EN27" s="355"/>
      <c r="EO27" s="355"/>
      <c r="EP27" s="355"/>
      <c r="EQ27" s="355"/>
      <c r="ER27" s="355"/>
      <c r="ES27" s="355"/>
      <c r="ET27" s="355"/>
      <c r="EU27" s="355"/>
      <c r="EV27" s="355"/>
      <c r="EW27" s="355"/>
      <c r="EX27" s="355"/>
      <c r="EY27" s="355"/>
      <c r="EZ27" s="355"/>
      <c r="FA27" s="355"/>
      <c r="FB27" s="355"/>
      <c r="FC27" s="355"/>
      <c r="FD27" s="355"/>
      <c r="FE27" s="355"/>
      <c r="FF27" s="355"/>
      <c r="FG27" s="355"/>
      <c r="FH27" s="355"/>
      <c r="FI27" s="355"/>
      <c r="FJ27" s="355"/>
      <c r="FK27" s="355"/>
      <c r="FL27" s="355"/>
      <c r="FM27" s="355"/>
      <c r="FN27" s="355"/>
      <c r="FO27" s="355"/>
      <c r="FP27" s="355"/>
      <c r="FQ27" s="355"/>
      <c r="FR27" s="355"/>
      <c r="FS27" s="355"/>
      <c r="FT27" s="355"/>
      <c r="FU27" s="355"/>
      <c r="FV27" s="355"/>
      <c r="FW27" s="355"/>
      <c r="FX27" s="355"/>
      <c r="FY27" s="355"/>
      <c r="FZ27" s="355"/>
      <c r="GA27" s="355"/>
      <c r="GB27" s="355"/>
      <c r="GC27" s="355"/>
      <c r="GD27" s="355"/>
      <c r="GE27" s="355"/>
      <c r="GF27" s="355"/>
      <c r="GG27" s="355"/>
      <c r="GH27" s="355"/>
      <c r="GI27" s="355"/>
      <c r="GJ27" s="355"/>
      <c r="GK27" s="355"/>
      <c r="GL27" s="355"/>
      <c r="GM27" s="355"/>
      <c r="GN27" s="355"/>
      <c r="GO27" s="355"/>
      <c r="GP27" s="355"/>
      <c r="GQ27" s="355"/>
      <c r="GR27" s="355"/>
      <c r="GS27" s="355"/>
      <c r="GT27" s="355"/>
      <c r="GU27" s="355"/>
      <c r="GV27" s="355"/>
      <c r="GW27" s="355"/>
      <c r="GX27" s="355"/>
      <c r="GY27" s="355"/>
      <c r="GZ27" s="355"/>
      <c r="HA27" s="355"/>
      <c r="HB27" s="355"/>
      <c r="HC27" s="355"/>
      <c r="HD27" s="355"/>
      <c r="HE27" s="355"/>
      <c r="HF27" s="355"/>
      <c r="HG27" s="355"/>
      <c r="HH27" s="355"/>
      <c r="HI27" s="355"/>
      <c r="HJ27" s="355"/>
      <c r="HK27" s="355"/>
      <c r="HL27" s="355"/>
      <c r="HM27" s="355"/>
      <c r="HN27" s="355"/>
      <c r="HO27" s="355"/>
      <c r="HP27" s="355"/>
      <c r="HQ27" s="355"/>
      <c r="HR27" s="355"/>
      <c r="HS27" s="355"/>
      <c r="HT27" s="355"/>
      <c r="HU27" s="355"/>
      <c r="HV27" s="355"/>
      <c r="HW27" s="355"/>
      <c r="HX27" s="355"/>
      <c r="HY27" s="355"/>
      <c r="HZ27" s="355"/>
      <c r="IA27" s="355"/>
      <c r="IB27" s="355"/>
      <c r="IC27" s="355"/>
      <c r="ID27" s="355"/>
      <c r="IE27" s="355"/>
      <c r="IF27" s="355"/>
      <c r="IG27" s="355"/>
      <c r="IH27" s="355"/>
      <c r="II27" s="355"/>
      <c r="IJ27" s="355"/>
      <c r="IK27" s="355"/>
      <c r="IL27" s="355"/>
      <c r="IM27" s="355"/>
      <c r="IN27" s="355"/>
      <c r="IO27" s="355"/>
      <c r="IP27" s="355"/>
      <c r="IQ27" s="355"/>
      <c r="IR27" s="355"/>
      <c r="IS27" s="355"/>
      <c r="IT27" s="355"/>
      <c r="IU27" s="355"/>
      <c r="IV27" s="355"/>
    </row>
    <row r="28" spans="1:256" ht="15" x14ac:dyDescent="0.25">
      <c r="A28" s="355"/>
      <c r="B28" s="332"/>
      <c r="C28" s="369" t="s">
        <v>211</v>
      </c>
      <c r="D28" s="357"/>
      <c r="E28" s="369"/>
      <c r="F28" s="369"/>
      <c r="G28" s="370">
        <f t="shared" si="6"/>
        <v>0</v>
      </c>
      <c r="H28" s="371"/>
      <c r="I28" s="372"/>
      <c r="J28" s="362">
        <f t="shared" si="5"/>
        <v>0</v>
      </c>
      <c r="K28" s="363"/>
      <c r="L28" s="516"/>
      <c r="M28" s="364"/>
      <c r="N28" s="273"/>
      <c r="O28" s="365"/>
      <c r="P28" s="365"/>
      <c r="Q28" s="272"/>
      <c r="R28" s="272"/>
      <c r="S28" s="364"/>
      <c r="T28" s="364"/>
      <c r="U28" s="273"/>
      <c r="V28" s="365"/>
      <c r="W28" s="365"/>
      <c r="X28" s="273"/>
      <c r="Y28" s="366"/>
      <c r="Z28" s="355"/>
      <c r="AA28" s="355"/>
      <c r="AB28" s="367"/>
      <c r="AC28" s="355"/>
      <c r="AD28" s="368"/>
      <c r="AE28" s="355"/>
      <c r="AF28" s="355"/>
      <c r="AG28" s="355"/>
      <c r="AH28" s="355"/>
      <c r="AI28" s="355"/>
      <c r="AJ28" s="355"/>
      <c r="AK28" s="355"/>
      <c r="AL28" s="355"/>
      <c r="AM28" s="355"/>
      <c r="AN28" s="355"/>
      <c r="AO28" s="355"/>
      <c r="AP28" s="355"/>
      <c r="AQ28" s="355"/>
      <c r="AR28" s="355"/>
      <c r="AS28" s="355"/>
      <c r="AT28" s="355"/>
      <c r="AU28" s="355"/>
      <c r="AV28" s="355"/>
      <c r="AW28" s="355"/>
      <c r="AX28" s="355"/>
      <c r="AY28" s="355"/>
      <c r="AZ28" s="355"/>
      <c r="BA28" s="355"/>
      <c r="BB28" s="355"/>
      <c r="BC28" s="355"/>
      <c r="BD28" s="355"/>
      <c r="BE28" s="355"/>
      <c r="BF28" s="355"/>
      <c r="BG28" s="355"/>
      <c r="BH28" s="355"/>
      <c r="BI28" s="355"/>
      <c r="BJ28" s="355"/>
      <c r="BK28" s="355"/>
      <c r="BL28" s="355"/>
      <c r="BM28" s="355"/>
      <c r="BN28" s="355"/>
      <c r="BO28" s="355"/>
      <c r="BP28" s="355"/>
      <c r="BQ28" s="355"/>
      <c r="BR28" s="355"/>
      <c r="BS28" s="355"/>
      <c r="BT28" s="355"/>
      <c r="BU28" s="355"/>
      <c r="BV28" s="355"/>
      <c r="BW28" s="355"/>
      <c r="BX28" s="355"/>
      <c r="BY28" s="355"/>
      <c r="BZ28" s="355"/>
      <c r="CA28" s="355"/>
      <c r="CB28" s="355"/>
      <c r="CC28" s="355"/>
      <c r="CD28" s="355"/>
      <c r="CE28" s="355"/>
      <c r="CF28" s="355"/>
      <c r="CG28" s="355"/>
      <c r="CH28" s="355"/>
      <c r="CI28" s="355"/>
      <c r="CJ28" s="355"/>
      <c r="CK28" s="355"/>
      <c r="CL28" s="355"/>
      <c r="CM28" s="355"/>
      <c r="CN28" s="355"/>
      <c r="CO28" s="355"/>
      <c r="CP28" s="355"/>
      <c r="CQ28" s="355"/>
      <c r="CR28" s="355"/>
      <c r="CS28" s="355"/>
      <c r="CT28" s="355"/>
      <c r="CU28" s="355"/>
      <c r="CV28" s="355"/>
      <c r="CW28" s="355"/>
      <c r="CX28" s="355"/>
      <c r="CY28" s="355"/>
      <c r="CZ28" s="355"/>
      <c r="DA28" s="355"/>
      <c r="DB28" s="355"/>
      <c r="DC28" s="355"/>
      <c r="DD28" s="355"/>
      <c r="DE28" s="355"/>
      <c r="DF28" s="355"/>
      <c r="DG28" s="355"/>
      <c r="DH28" s="355"/>
      <c r="DI28" s="355"/>
      <c r="DJ28" s="355"/>
      <c r="DK28" s="355"/>
      <c r="DL28" s="355"/>
      <c r="DM28" s="355"/>
      <c r="DN28" s="355"/>
      <c r="DO28" s="355"/>
      <c r="DP28" s="355"/>
      <c r="DQ28" s="355"/>
      <c r="DR28" s="355"/>
      <c r="DS28" s="355"/>
      <c r="DT28" s="355"/>
      <c r="DU28" s="355"/>
      <c r="DV28" s="355"/>
      <c r="DW28" s="355"/>
      <c r="DX28" s="355"/>
      <c r="DY28" s="355"/>
      <c r="DZ28" s="355"/>
      <c r="EA28" s="355"/>
      <c r="EB28" s="355"/>
      <c r="EC28" s="355"/>
      <c r="ED28" s="355"/>
      <c r="EE28" s="355"/>
      <c r="EF28" s="355"/>
      <c r="EG28" s="355"/>
      <c r="EH28" s="355"/>
      <c r="EI28" s="355"/>
      <c r="EJ28" s="355"/>
      <c r="EK28" s="355"/>
      <c r="EL28" s="355"/>
      <c r="EM28" s="355"/>
      <c r="EN28" s="355"/>
      <c r="EO28" s="355"/>
      <c r="EP28" s="355"/>
      <c r="EQ28" s="355"/>
      <c r="ER28" s="355"/>
      <c r="ES28" s="355"/>
      <c r="ET28" s="355"/>
      <c r="EU28" s="355"/>
      <c r="EV28" s="355"/>
      <c r="EW28" s="355"/>
      <c r="EX28" s="355"/>
      <c r="EY28" s="355"/>
      <c r="EZ28" s="355"/>
      <c r="FA28" s="355"/>
      <c r="FB28" s="355"/>
      <c r="FC28" s="355"/>
      <c r="FD28" s="355"/>
      <c r="FE28" s="355"/>
      <c r="FF28" s="355"/>
      <c r="FG28" s="355"/>
      <c r="FH28" s="355"/>
      <c r="FI28" s="355"/>
      <c r="FJ28" s="355"/>
      <c r="FK28" s="355"/>
      <c r="FL28" s="355"/>
      <c r="FM28" s="355"/>
      <c r="FN28" s="355"/>
      <c r="FO28" s="355"/>
      <c r="FP28" s="355"/>
      <c r="FQ28" s="355"/>
      <c r="FR28" s="355"/>
      <c r="FS28" s="355"/>
      <c r="FT28" s="355"/>
      <c r="FU28" s="355"/>
      <c r="FV28" s="355"/>
      <c r="FW28" s="355"/>
      <c r="FX28" s="355"/>
      <c r="FY28" s="355"/>
      <c r="FZ28" s="355"/>
      <c r="GA28" s="355"/>
      <c r="GB28" s="355"/>
      <c r="GC28" s="355"/>
      <c r="GD28" s="355"/>
      <c r="GE28" s="355"/>
      <c r="GF28" s="355"/>
      <c r="GG28" s="355"/>
      <c r="GH28" s="355"/>
      <c r="GI28" s="355"/>
      <c r="GJ28" s="355"/>
      <c r="GK28" s="355"/>
      <c r="GL28" s="355"/>
      <c r="GM28" s="355"/>
      <c r="GN28" s="355"/>
      <c r="GO28" s="355"/>
      <c r="GP28" s="355"/>
      <c r="GQ28" s="355"/>
      <c r="GR28" s="355"/>
      <c r="GS28" s="355"/>
      <c r="GT28" s="355"/>
      <c r="GU28" s="355"/>
      <c r="GV28" s="355"/>
      <c r="GW28" s="355"/>
      <c r="GX28" s="355"/>
      <c r="GY28" s="355"/>
      <c r="GZ28" s="355"/>
      <c r="HA28" s="355"/>
      <c r="HB28" s="355"/>
      <c r="HC28" s="355"/>
      <c r="HD28" s="355"/>
      <c r="HE28" s="355"/>
      <c r="HF28" s="355"/>
      <c r="HG28" s="355"/>
      <c r="HH28" s="355"/>
      <c r="HI28" s="355"/>
      <c r="HJ28" s="355"/>
      <c r="HK28" s="355"/>
      <c r="HL28" s="355"/>
      <c r="HM28" s="355"/>
      <c r="HN28" s="355"/>
      <c r="HO28" s="355"/>
      <c r="HP28" s="355"/>
      <c r="HQ28" s="355"/>
      <c r="HR28" s="355"/>
      <c r="HS28" s="355"/>
      <c r="HT28" s="355"/>
      <c r="HU28" s="355"/>
      <c r="HV28" s="355"/>
      <c r="HW28" s="355"/>
      <c r="HX28" s="355"/>
      <c r="HY28" s="355"/>
      <c r="HZ28" s="355"/>
      <c r="IA28" s="355"/>
      <c r="IB28" s="355"/>
      <c r="IC28" s="355"/>
      <c r="ID28" s="355"/>
      <c r="IE28" s="355"/>
      <c r="IF28" s="355"/>
      <c r="IG28" s="355"/>
      <c r="IH28" s="355"/>
      <c r="II28" s="355"/>
      <c r="IJ28" s="355"/>
      <c r="IK28" s="355"/>
      <c r="IL28" s="355"/>
      <c r="IM28" s="355"/>
      <c r="IN28" s="355"/>
      <c r="IO28" s="355"/>
      <c r="IP28" s="355"/>
      <c r="IQ28" s="355"/>
      <c r="IR28" s="355"/>
      <c r="IS28" s="355"/>
      <c r="IT28" s="355"/>
      <c r="IU28" s="355"/>
      <c r="IV28" s="355"/>
    </row>
    <row r="29" spans="1:256" ht="15" x14ac:dyDescent="0.25">
      <c r="A29" s="355"/>
      <c r="B29" s="332"/>
      <c r="C29" s="369" t="s">
        <v>212</v>
      </c>
      <c r="D29" s="357"/>
      <c r="E29" s="369"/>
      <c r="F29" s="369"/>
      <c r="G29" s="370">
        <f t="shared" si="6"/>
        <v>0</v>
      </c>
      <c r="H29" s="371"/>
      <c r="I29" s="372"/>
      <c r="J29" s="362">
        <f t="shared" si="5"/>
        <v>0</v>
      </c>
      <c r="K29" s="363"/>
      <c r="L29" s="516"/>
      <c r="M29" s="364"/>
      <c r="N29" s="273"/>
      <c r="O29" s="365"/>
      <c r="P29" s="365"/>
      <c r="Q29" s="272"/>
      <c r="R29" s="272"/>
      <c r="S29" s="364"/>
      <c r="T29" s="364"/>
      <c r="U29" s="273"/>
      <c r="V29" s="365"/>
      <c r="W29" s="365"/>
      <c r="X29" s="273"/>
      <c r="Y29" s="366"/>
      <c r="Z29" s="355"/>
      <c r="AA29" s="355"/>
      <c r="AB29" s="367"/>
      <c r="AC29" s="355"/>
      <c r="AD29" s="368"/>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5"/>
      <c r="FX29" s="355"/>
      <c r="FY29" s="355"/>
      <c r="FZ29" s="355"/>
      <c r="GA29" s="355"/>
      <c r="GB29" s="355"/>
      <c r="GC29" s="355"/>
      <c r="GD29" s="355"/>
      <c r="GE29" s="355"/>
      <c r="GF29" s="355"/>
      <c r="GG29" s="355"/>
      <c r="GH29" s="355"/>
      <c r="GI29" s="355"/>
      <c r="GJ29" s="355"/>
      <c r="GK29" s="355"/>
      <c r="GL29" s="355"/>
      <c r="GM29" s="355"/>
      <c r="GN29" s="355"/>
      <c r="GO29" s="355"/>
      <c r="GP29" s="355"/>
      <c r="GQ29" s="355"/>
      <c r="GR29" s="355"/>
      <c r="GS29" s="355"/>
      <c r="GT29" s="355"/>
      <c r="GU29" s="355"/>
      <c r="GV29" s="355"/>
      <c r="GW29" s="355"/>
      <c r="GX29" s="355"/>
      <c r="GY29" s="355"/>
      <c r="GZ29" s="355"/>
      <c r="HA29" s="355"/>
      <c r="HB29" s="355"/>
      <c r="HC29" s="355"/>
      <c r="HD29" s="355"/>
      <c r="HE29" s="355"/>
      <c r="HF29" s="355"/>
      <c r="HG29" s="355"/>
      <c r="HH29" s="355"/>
      <c r="HI29" s="355"/>
      <c r="HJ29" s="355"/>
      <c r="HK29" s="355"/>
      <c r="HL29" s="355"/>
      <c r="HM29" s="355"/>
      <c r="HN29" s="355"/>
      <c r="HO29" s="355"/>
      <c r="HP29" s="355"/>
      <c r="HQ29" s="355"/>
      <c r="HR29" s="355"/>
      <c r="HS29" s="355"/>
      <c r="HT29" s="355"/>
      <c r="HU29" s="355"/>
      <c r="HV29" s="355"/>
      <c r="HW29" s="355"/>
      <c r="HX29" s="355"/>
      <c r="HY29" s="355"/>
      <c r="HZ29" s="355"/>
      <c r="IA29" s="355"/>
      <c r="IB29" s="355"/>
      <c r="IC29" s="355"/>
      <c r="ID29" s="355"/>
      <c r="IE29" s="355"/>
      <c r="IF29" s="355"/>
      <c r="IG29" s="355"/>
      <c r="IH29" s="355"/>
      <c r="II29" s="355"/>
      <c r="IJ29" s="355"/>
      <c r="IK29" s="355"/>
      <c r="IL29" s="355"/>
      <c r="IM29" s="355"/>
      <c r="IN29" s="355"/>
      <c r="IO29" s="355"/>
      <c r="IP29" s="355"/>
      <c r="IQ29" s="355"/>
      <c r="IR29" s="355"/>
      <c r="IS29" s="355"/>
      <c r="IT29" s="355"/>
      <c r="IU29" s="355"/>
      <c r="IV29" s="355"/>
    </row>
    <row r="30" spans="1:256" ht="15" x14ac:dyDescent="0.25">
      <c r="A30" s="355"/>
      <c r="B30" s="332"/>
      <c r="C30" s="369" t="s">
        <v>213</v>
      </c>
      <c r="D30" s="357"/>
      <c r="E30" s="369"/>
      <c r="F30" s="369"/>
      <c r="G30" s="370">
        <f t="shared" si="6"/>
        <v>0</v>
      </c>
      <c r="H30" s="371"/>
      <c r="I30" s="372"/>
      <c r="J30" s="362">
        <f t="shared" si="5"/>
        <v>0</v>
      </c>
      <c r="K30" s="363"/>
      <c r="L30" s="516"/>
      <c r="M30" s="364"/>
      <c r="N30" s="273"/>
      <c r="O30" s="365"/>
      <c r="P30" s="365"/>
      <c r="Q30" s="272"/>
      <c r="R30" s="272"/>
      <c r="S30" s="364"/>
      <c r="T30" s="364"/>
      <c r="U30" s="273"/>
      <c r="V30" s="365"/>
      <c r="W30" s="365"/>
      <c r="X30" s="273"/>
      <c r="Y30" s="366"/>
      <c r="Z30" s="355"/>
      <c r="AA30" s="355"/>
      <c r="AB30" s="367"/>
      <c r="AC30" s="355"/>
      <c r="AD30" s="368"/>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5"/>
      <c r="FX30" s="355"/>
      <c r="FY30" s="355"/>
      <c r="FZ30" s="355"/>
      <c r="GA30" s="355"/>
      <c r="GB30" s="355"/>
      <c r="GC30" s="355"/>
      <c r="GD30" s="355"/>
      <c r="GE30" s="355"/>
      <c r="GF30" s="355"/>
      <c r="GG30" s="355"/>
      <c r="GH30" s="355"/>
      <c r="GI30" s="355"/>
      <c r="GJ30" s="355"/>
      <c r="GK30" s="355"/>
      <c r="GL30" s="355"/>
      <c r="GM30" s="355"/>
      <c r="GN30" s="355"/>
      <c r="GO30" s="355"/>
      <c r="GP30" s="355"/>
      <c r="GQ30" s="355"/>
      <c r="GR30" s="355"/>
      <c r="GS30" s="355"/>
      <c r="GT30" s="355"/>
      <c r="GU30" s="355"/>
      <c r="GV30" s="355"/>
      <c r="GW30" s="355"/>
      <c r="GX30" s="355"/>
      <c r="GY30" s="355"/>
      <c r="GZ30" s="355"/>
      <c r="HA30" s="355"/>
      <c r="HB30" s="355"/>
      <c r="HC30" s="355"/>
      <c r="HD30" s="355"/>
      <c r="HE30" s="355"/>
      <c r="HF30" s="355"/>
      <c r="HG30" s="355"/>
      <c r="HH30" s="355"/>
      <c r="HI30" s="355"/>
      <c r="HJ30" s="355"/>
      <c r="HK30" s="355"/>
      <c r="HL30" s="355"/>
      <c r="HM30" s="355"/>
      <c r="HN30" s="355"/>
      <c r="HO30" s="355"/>
      <c r="HP30" s="355"/>
      <c r="HQ30" s="355"/>
      <c r="HR30" s="355"/>
      <c r="HS30" s="355"/>
      <c r="HT30" s="355"/>
      <c r="HU30" s="355"/>
      <c r="HV30" s="355"/>
      <c r="HW30" s="355"/>
      <c r="HX30" s="355"/>
      <c r="HY30" s="355"/>
      <c r="HZ30" s="355"/>
      <c r="IA30" s="355"/>
      <c r="IB30" s="355"/>
      <c r="IC30" s="355"/>
      <c r="ID30" s="355"/>
      <c r="IE30" s="355"/>
      <c r="IF30" s="355"/>
      <c r="IG30" s="355"/>
      <c r="IH30" s="355"/>
      <c r="II30" s="355"/>
      <c r="IJ30" s="355"/>
      <c r="IK30" s="355"/>
      <c r="IL30" s="355"/>
      <c r="IM30" s="355"/>
      <c r="IN30" s="355"/>
      <c r="IO30" s="355"/>
      <c r="IP30" s="355"/>
      <c r="IQ30" s="355"/>
      <c r="IR30" s="355"/>
      <c r="IS30" s="355"/>
      <c r="IT30" s="355"/>
      <c r="IU30" s="355"/>
      <c r="IV30" s="355"/>
    </row>
    <row r="31" spans="1:256" ht="15" x14ac:dyDescent="0.25">
      <c r="A31" s="355"/>
      <c r="B31" s="332"/>
      <c r="C31" s="373" t="s">
        <v>216</v>
      </c>
      <c r="D31" s="357"/>
      <c r="E31" s="358">
        <f>SUM(E25:E30)</f>
        <v>15</v>
      </c>
      <c r="F31" s="358">
        <f t="shared" ref="F31:J31" si="7">SUM(F25:F30)</f>
        <v>0</v>
      </c>
      <c r="G31" s="374">
        <f t="shared" si="7"/>
        <v>15</v>
      </c>
      <c r="H31" s="358">
        <f t="shared" si="7"/>
        <v>0</v>
      </c>
      <c r="I31" s="358">
        <f t="shared" si="7"/>
        <v>0</v>
      </c>
      <c r="J31" s="358">
        <f t="shared" si="7"/>
        <v>15</v>
      </c>
      <c r="K31" s="363"/>
      <c r="L31" s="516"/>
      <c r="M31" s="364"/>
      <c r="N31" s="273"/>
      <c r="O31" s="365"/>
      <c r="P31" s="365"/>
      <c r="Q31" s="272"/>
      <c r="R31" s="272"/>
      <c r="S31" s="364"/>
      <c r="T31" s="364"/>
      <c r="U31" s="273"/>
      <c r="V31" s="365"/>
      <c r="W31" s="365"/>
      <c r="X31" s="273"/>
      <c r="Y31" s="366"/>
      <c r="Z31" s="355"/>
      <c r="AA31" s="355"/>
      <c r="AB31" s="367"/>
      <c r="AC31" s="355"/>
      <c r="AD31" s="368"/>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5"/>
      <c r="FX31" s="355"/>
      <c r="FY31" s="355"/>
      <c r="FZ31" s="355"/>
      <c r="GA31" s="355"/>
      <c r="GB31" s="355"/>
      <c r="GC31" s="355"/>
      <c r="GD31" s="355"/>
      <c r="GE31" s="355"/>
      <c r="GF31" s="355"/>
      <c r="GG31" s="355"/>
      <c r="GH31" s="355"/>
      <c r="GI31" s="355"/>
      <c r="GJ31" s="355"/>
      <c r="GK31" s="355"/>
      <c r="GL31" s="355"/>
      <c r="GM31" s="355"/>
      <c r="GN31" s="355"/>
      <c r="GO31" s="355"/>
      <c r="GP31" s="355"/>
      <c r="GQ31" s="355"/>
      <c r="GR31" s="355"/>
      <c r="GS31" s="355"/>
      <c r="GT31" s="355"/>
      <c r="GU31" s="355"/>
      <c r="GV31" s="355"/>
      <c r="GW31" s="355"/>
      <c r="GX31" s="355"/>
      <c r="GY31" s="355"/>
      <c r="GZ31" s="355"/>
      <c r="HA31" s="355"/>
      <c r="HB31" s="355"/>
      <c r="HC31" s="355"/>
      <c r="HD31" s="355"/>
      <c r="HE31" s="355"/>
      <c r="HF31" s="355"/>
      <c r="HG31" s="355"/>
      <c r="HH31" s="355"/>
      <c r="HI31" s="355"/>
      <c r="HJ31" s="355"/>
      <c r="HK31" s="355"/>
      <c r="HL31" s="355"/>
      <c r="HM31" s="355"/>
      <c r="HN31" s="355"/>
      <c r="HO31" s="355"/>
      <c r="HP31" s="355"/>
      <c r="HQ31" s="355"/>
      <c r="HR31" s="355"/>
      <c r="HS31" s="355"/>
      <c r="HT31" s="355"/>
      <c r="HU31" s="355"/>
      <c r="HV31" s="355"/>
      <c r="HW31" s="355"/>
      <c r="HX31" s="355"/>
      <c r="HY31" s="355"/>
      <c r="HZ31" s="355"/>
      <c r="IA31" s="355"/>
      <c r="IB31" s="355"/>
      <c r="IC31" s="355"/>
      <c r="ID31" s="355"/>
      <c r="IE31" s="355"/>
      <c r="IF31" s="355"/>
      <c r="IG31" s="355"/>
      <c r="IH31" s="355"/>
      <c r="II31" s="355"/>
      <c r="IJ31" s="355"/>
      <c r="IK31" s="355"/>
      <c r="IL31" s="355"/>
      <c r="IM31" s="355"/>
      <c r="IN31" s="355"/>
      <c r="IO31" s="355"/>
      <c r="IP31" s="355"/>
      <c r="IQ31" s="355"/>
      <c r="IR31" s="355"/>
      <c r="IS31" s="355"/>
      <c r="IT31" s="355"/>
      <c r="IU31" s="355"/>
      <c r="IV31" s="355"/>
    </row>
    <row r="32" spans="1:256" ht="15" x14ac:dyDescent="0.25">
      <c r="A32" s="355"/>
      <c r="B32" s="332"/>
      <c r="C32" s="298" t="s">
        <v>83</v>
      </c>
      <c r="D32" s="357"/>
      <c r="E32" s="358"/>
      <c r="F32" s="358"/>
      <c r="G32" s="376"/>
      <c r="H32" s="375"/>
      <c r="I32" s="362"/>
      <c r="J32" s="362"/>
      <c r="K32" s="363"/>
      <c r="L32" s="516"/>
      <c r="M32" s="364"/>
      <c r="N32" s="273"/>
      <c r="O32" s="365"/>
      <c r="P32" s="365"/>
      <c r="Q32" s="272"/>
      <c r="R32" s="272"/>
      <c r="S32" s="364"/>
      <c r="T32" s="364"/>
      <c r="U32" s="273"/>
      <c r="V32" s="365"/>
      <c r="W32" s="365"/>
      <c r="X32" s="273"/>
      <c r="Y32" s="366"/>
      <c r="Z32" s="355"/>
      <c r="AA32" s="355"/>
      <c r="AB32" s="367"/>
      <c r="AC32" s="355"/>
      <c r="AD32" s="368"/>
      <c r="AE32" s="355"/>
      <c r="AF32" s="355"/>
      <c r="AG32" s="355"/>
      <c r="AH32" s="355"/>
      <c r="AI32" s="355"/>
      <c r="AJ32" s="355"/>
      <c r="AK32" s="355"/>
      <c r="AL32" s="355"/>
      <c r="AM32" s="355"/>
      <c r="AN32" s="355"/>
      <c r="AO32" s="355"/>
      <c r="AP32" s="355"/>
      <c r="AQ32" s="355"/>
      <c r="AR32" s="355"/>
      <c r="AS32" s="355"/>
      <c r="AT32" s="355"/>
      <c r="AU32" s="355"/>
      <c r="AV32" s="355"/>
      <c r="AW32" s="355"/>
      <c r="AX32" s="355"/>
      <c r="AY32" s="355"/>
      <c r="AZ32" s="355"/>
      <c r="BA32" s="355"/>
      <c r="BB32" s="355"/>
      <c r="BC32" s="355"/>
      <c r="BD32" s="355"/>
      <c r="BE32" s="355"/>
      <c r="BF32" s="355"/>
      <c r="BG32" s="355"/>
      <c r="BH32" s="355"/>
      <c r="BI32" s="355"/>
      <c r="BJ32" s="355"/>
      <c r="BK32" s="355"/>
      <c r="BL32" s="355"/>
      <c r="BM32" s="355"/>
      <c r="BN32" s="355"/>
      <c r="BO32" s="355"/>
      <c r="BP32" s="355"/>
      <c r="BQ32" s="355"/>
      <c r="BR32" s="355"/>
      <c r="BS32" s="355"/>
      <c r="BT32" s="355"/>
      <c r="BU32" s="355"/>
      <c r="BV32" s="355"/>
      <c r="BW32" s="355"/>
      <c r="BX32" s="355"/>
      <c r="BY32" s="355"/>
      <c r="BZ32" s="355"/>
      <c r="CA32" s="355"/>
      <c r="CB32" s="355"/>
      <c r="CC32" s="355"/>
      <c r="CD32" s="355"/>
      <c r="CE32" s="355"/>
      <c r="CF32" s="355"/>
      <c r="CG32" s="355"/>
      <c r="CH32" s="355"/>
      <c r="CI32" s="355"/>
      <c r="CJ32" s="355"/>
      <c r="CK32" s="355"/>
      <c r="CL32" s="355"/>
      <c r="CM32" s="355"/>
      <c r="CN32" s="355"/>
      <c r="CO32" s="355"/>
      <c r="CP32" s="355"/>
      <c r="CQ32" s="355"/>
      <c r="CR32" s="355"/>
      <c r="CS32" s="355"/>
      <c r="CT32" s="355"/>
      <c r="CU32" s="355"/>
      <c r="CV32" s="355"/>
      <c r="CW32" s="355"/>
      <c r="CX32" s="355"/>
      <c r="CY32" s="355"/>
      <c r="CZ32" s="355"/>
      <c r="DA32" s="355"/>
      <c r="DB32" s="355"/>
      <c r="DC32" s="355"/>
      <c r="DD32" s="355"/>
      <c r="DE32" s="355"/>
      <c r="DF32" s="355"/>
      <c r="DG32" s="355"/>
      <c r="DH32" s="355"/>
      <c r="DI32" s="355"/>
      <c r="DJ32" s="355"/>
      <c r="DK32" s="355"/>
      <c r="DL32" s="355"/>
      <c r="DM32" s="355"/>
      <c r="DN32" s="355"/>
      <c r="DO32" s="355"/>
      <c r="DP32" s="355"/>
      <c r="DQ32" s="355"/>
      <c r="DR32" s="355"/>
      <c r="DS32" s="355"/>
      <c r="DT32" s="355"/>
      <c r="DU32" s="355"/>
      <c r="DV32" s="355"/>
      <c r="DW32" s="355"/>
      <c r="DX32" s="355"/>
      <c r="DY32" s="355"/>
      <c r="DZ32" s="355"/>
      <c r="EA32" s="355"/>
      <c r="EB32" s="355"/>
      <c r="EC32" s="355"/>
      <c r="ED32" s="355"/>
      <c r="EE32" s="355"/>
      <c r="EF32" s="355"/>
      <c r="EG32" s="355"/>
      <c r="EH32" s="355"/>
      <c r="EI32" s="355"/>
      <c r="EJ32" s="355"/>
      <c r="EK32" s="355"/>
      <c r="EL32" s="355"/>
      <c r="EM32" s="355"/>
      <c r="EN32" s="355"/>
      <c r="EO32" s="355"/>
      <c r="EP32" s="355"/>
      <c r="EQ32" s="355"/>
      <c r="ER32" s="355"/>
      <c r="ES32" s="355"/>
      <c r="ET32" s="355"/>
      <c r="EU32" s="355"/>
      <c r="EV32" s="355"/>
      <c r="EW32" s="355"/>
      <c r="EX32" s="355"/>
      <c r="EY32" s="355"/>
      <c r="EZ32" s="355"/>
      <c r="FA32" s="355"/>
      <c r="FB32" s="355"/>
      <c r="FC32" s="355"/>
      <c r="FD32" s="355"/>
      <c r="FE32" s="355"/>
      <c r="FF32" s="355"/>
      <c r="FG32" s="355"/>
      <c r="FH32" s="355"/>
      <c r="FI32" s="355"/>
      <c r="FJ32" s="355"/>
      <c r="FK32" s="355"/>
      <c r="FL32" s="355"/>
      <c r="FM32" s="355"/>
      <c r="FN32" s="355"/>
      <c r="FO32" s="355"/>
      <c r="FP32" s="355"/>
      <c r="FQ32" s="355"/>
      <c r="FR32" s="355"/>
      <c r="FS32" s="355"/>
      <c r="FT32" s="355"/>
      <c r="FU32" s="355"/>
      <c r="FV32" s="355"/>
      <c r="FW32" s="355"/>
      <c r="FX32" s="355"/>
      <c r="FY32" s="355"/>
      <c r="FZ32" s="355"/>
      <c r="GA32" s="355"/>
      <c r="GB32" s="355"/>
      <c r="GC32" s="355"/>
      <c r="GD32" s="355"/>
      <c r="GE32" s="355"/>
      <c r="GF32" s="355"/>
      <c r="GG32" s="355"/>
      <c r="GH32" s="355"/>
      <c r="GI32" s="355"/>
      <c r="GJ32" s="355"/>
      <c r="GK32" s="355"/>
      <c r="GL32" s="355"/>
      <c r="GM32" s="355"/>
      <c r="GN32" s="355"/>
      <c r="GO32" s="355"/>
      <c r="GP32" s="355"/>
      <c r="GQ32" s="355"/>
      <c r="GR32" s="355"/>
      <c r="GS32" s="355"/>
      <c r="GT32" s="355"/>
      <c r="GU32" s="355"/>
      <c r="GV32" s="355"/>
      <c r="GW32" s="355"/>
      <c r="GX32" s="355"/>
      <c r="GY32" s="355"/>
      <c r="GZ32" s="355"/>
      <c r="HA32" s="355"/>
      <c r="HB32" s="355"/>
      <c r="HC32" s="355"/>
      <c r="HD32" s="355"/>
      <c r="HE32" s="355"/>
      <c r="HF32" s="355"/>
      <c r="HG32" s="355"/>
      <c r="HH32" s="355"/>
      <c r="HI32" s="355"/>
      <c r="HJ32" s="355"/>
      <c r="HK32" s="355"/>
      <c r="HL32" s="355"/>
      <c r="HM32" s="355"/>
      <c r="HN32" s="355"/>
      <c r="HO32" s="355"/>
      <c r="HP32" s="355"/>
      <c r="HQ32" s="355"/>
      <c r="HR32" s="355"/>
      <c r="HS32" s="355"/>
      <c r="HT32" s="355"/>
      <c r="HU32" s="355"/>
      <c r="HV32" s="355"/>
      <c r="HW32" s="355"/>
      <c r="HX32" s="355"/>
      <c r="HY32" s="355"/>
      <c r="HZ32" s="355"/>
      <c r="IA32" s="355"/>
      <c r="IB32" s="355"/>
      <c r="IC32" s="355"/>
      <c r="ID32" s="355"/>
      <c r="IE32" s="355"/>
      <c r="IF32" s="355"/>
      <c r="IG32" s="355"/>
      <c r="IH32" s="355"/>
      <c r="II32" s="355"/>
      <c r="IJ32" s="355"/>
      <c r="IK32" s="355"/>
      <c r="IL32" s="355"/>
      <c r="IM32" s="355"/>
      <c r="IN32" s="355"/>
      <c r="IO32" s="355"/>
      <c r="IP32" s="355"/>
      <c r="IQ32" s="355"/>
      <c r="IR32" s="355"/>
      <c r="IS32" s="355"/>
      <c r="IT32" s="355"/>
      <c r="IU32" s="355"/>
      <c r="IV32" s="355"/>
    </row>
    <row r="33" spans="1:256" ht="15" x14ac:dyDescent="0.25">
      <c r="A33" s="355"/>
      <c r="B33" s="332"/>
      <c r="C33" s="369" t="s">
        <v>494</v>
      </c>
      <c r="D33" s="357"/>
      <c r="E33" s="369"/>
      <c r="F33" s="369">
        <v>156</v>
      </c>
      <c r="G33" s="370">
        <f>SUM(E33:F33)</f>
        <v>156</v>
      </c>
      <c r="H33" s="371"/>
      <c r="I33" s="372"/>
      <c r="J33" s="362">
        <f t="shared" ref="J33:J38" si="8">G33-H33-I33</f>
        <v>156</v>
      </c>
      <c r="K33" s="363"/>
      <c r="L33" s="516"/>
      <c r="M33" s="364"/>
      <c r="N33" s="273"/>
      <c r="O33" s="365"/>
      <c r="P33" s="365"/>
      <c r="Q33" s="272"/>
      <c r="R33" s="272"/>
      <c r="S33" s="364"/>
      <c r="T33" s="364"/>
      <c r="U33" s="273"/>
      <c r="V33" s="365"/>
      <c r="W33" s="365"/>
      <c r="X33" s="273"/>
      <c r="Y33" s="366"/>
      <c r="Z33" s="355"/>
      <c r="AA33" s="355"/>
      <c r="AB33" s="367"/>
      <c r="AC33" s="355"/>
      <c r="AD33" s="368"/>
      <c r="AE33" s="355"/>
      <c r="AF33" s="355"/>
      <c r="AG33" s="355"/>
      <c r="AH33" s="355"/>
      <c r="AI33" s="355"/>
      <c r="AJ33" s="355"/>
      <c r="AK33" s="355"/>
      <c r="AL33" s="355"/>
      <c r="AM33" s="355"/>
      <c r="AN33" s="355"/>
      <c r="AO33" s="355"/>
      <c r="AP33" s="355"/>
      <c r="AQ33" s="355"/>
      <c r="AR33" s="355"/>
      <c r="AS33" s="355"/>
      <c r="AT33" s="355"/>
      <c r="AU33" s="355"/>
      <c r="AV33" s="355"/>
      <c r="AW33" s="355"/>
      <c r="AX33" s="355"/>
      <c r="AY33" s="355"/>
      <c r="AZ33" s="355"/>
      <c r="BA33" s="355"/>
      <c r="BB33" s="355"/>
      <c r="BC33" s="355"/>
      <c r="BD33" s="355"/>
      <c r="BE33" s="355"/>
      <c r="BF33" s="355"/>
      <c r="BG33" s="355"/>
      <c r="BH33" s="355"/>
      <c r="BI33" s="355"/>
      <c r="BJ33" s="355"/>
      <c r="BK33" s="355"/>
      <c r="BL33" s="355"/>
      <c r="BM33" s="355"/>
      <c r="BN33" s="355"/>
      <c r="BO33" s="355"/>
      <c r="BP33" s="355"/>
      <c r="BQ33" s="355"/>
      <c r="BR33" s="355"/>
      <c r="BS33" s="355"/>
      <c r="BT33" s="355"/>
      <c r="BU33" s="355"/>
      <c r="BV33" s="355"/>
      <c r="BW33" s="355"/>
      <c r="BX33" s="355"/>
      <c r="BY33" s="355"/>
      <c r="BZ33" s="355"/>
      <c r="CA33" s="355"/>
      <c r="CB33" s="355"/>
      <c r="CC33" s="355"/>
      <c r="CD33" s="355"/>
      <c r="CE33" s="355"/>
      <c r="CF33" s="355"/>
      <c r="CG33" s="355"/>
      <c r="CH33" s="355"/>
      <c r="CI33" s="355"/>
      <c r="CJ33" s="355"/>
      <c r="CK33" s="355"/>
      <c r="CL33" s="355"/>
      <c r="CM33" s="355"/>
      <c r="CN33" s="355"/>
      <c r="CO33" s="355"/>
      <c r="CP33" s="355"/>
      <c r="CQ33" s="355"/>
      <c r="CR33" s="355"/>
      <c r="CS33" s="355"/>
      <c r="CT33" s="355"/>
      <c r="CU33" s="355"/>
      <c r="CV33" s="355"/>
      <c r="CW33" s="355"/>
      <c r="CX33" s="355"/>
      <c r="CY33" s="355"/>
      <c r="CZ33" s="355"/>
      <c r="DA33" s="355"/>
      <c r="DB33" s="355"/>
      <c r="DC33" s="355"/>
      <c r="DD33" s="355"/>
      <c r="DE33" s="355"/>
      <c r="DF33" s="355"/>
      <c r="DG33" s="355"/>
      <c r="DH33" s="355"/>
      <c r="DI33" s="355"/>
      <c r="DJ33" s="355"/>
      <c r="DK33" s="355"/>
      <c r="DL33" s="355"/>
      <c r="DM33" s="355"/>
      <c r="DN33" s="355"/>
      <c r="DO33" s="355"/>
      <c r="DP33" s="355"/>
      <c r="DQ33" s="355"/>
      <c r="DR33" s="355"/>
      <c r="DS33" s="355"/>
      <c r="DT33" s="355"/>
      <c r="DU33" s="355"/>
      <c r="DV33" s="355"/>
      <c r="DW33" s="355"/>
      <c r="DX33" s="355"/>
      <c r="DY33" s="355"/>
      <c r="DZ33" s="355"/>
      <c r="EA33" s="355"/>
      <c r="EB33" s="355"/>
      <c r="EC33" s="355"/>
      <c r="ED33" s="355"/>
      <c r="EE33" s="355"/>
      <c r="EF33" s="355"/>
      <c r="EG33" s="355"/>
      <c r="EH33" s="355"/>
      <c r="EI33" s="355"/>
      <c r="EJ33" s="355"/>
      <c r="EK33" s="355"/>
      <c r="EL33" s="355"/>
      <c r="EM33" s="355"/>
      <c r="EN33" s="355"/>
      <c r="EO33" s="355"/>
      <c r="EP33" s="355"/>
      <c r="EQ33" s="355"/>
      <c r="ER33" s="355"/>
      <c r="ES33" s="355"/>
      <c r="ET33" s="355"/>
      <c r="EU33" s="355"/>
      <c r="EV33" s="355"/>
      <c r="EW33" s="355"/>
      <c r="EX33" s="355"/>
      <c r="EY33" s="355"/>
      <c r="EZ33" s="355"/>
      <c r="FA33" s="355"/>
      <c r="FB33" s="355"/>
      <c r="FC33" s="355"/>
      <c r="FD33" s="355"/>
      <c r="FE33" s="355"/>
      <c r="FF33" s="355"/>
      <c r="FG33" s="355"/>
      <c r="FH33" s="355"/>
      <c r="FI33" s="355"/>
      <c r="FJ33" s="355"/>
      <c r="FK33" s="355"/>
      <c r="FL33" s="355"/>
      <c r="FM33" s="355"/>
      <c r="FN33" s="355"/>
      <c r="FO33" s="355"/>
      <c r="FP33" s="355"/>
      <c r="FQ33" s="355"/>
      <c r="FR33" s="355"/>
      <c r="FS33" s="355"/>
      <c r="FT33" s="355"/>
      <c r="FU33" s="355"/>
      <c r="FV33" s="355"/>
      <c r="FW33" s="355"/>
      <c r="FX33" s="355"/>
      <c r="FY33" s="355"/>
      <c r="FZ33" s="355"/>
      <c r="GA33" s="355"/>
      <c r="GB33" s="355"/>
      <c r="GC33" s="355"/>
      <c r="GD33" s="355"/>
      <c r="GE33" s="355"/>
      <c r="GF33" s="355"/>
      <c r="GG33" s="355"/>
      <c r="GH33" s="355"/>
      <c r="GI33" s="355"/>
      <c r="GJ33" s="355"/>
      <c r="GK33" s="355"/>
      <c r="GL33" s="355"/>
      <c r="GM33" s="355"/>
      <c r="GN33" s="355"/>
      <c r="GO33" s="355"/>
      <c r="GP33" s="355"/>
      <c r="GQ33" s="355"/>
      <c r="GR33" s="355"/>
      <c r="GS33" s="355"/>
      <c r="GT33" s="355"/>
      <c r="GU33" s="355"/>
      <c r="GV33" s="355"/>
      <c r="GW33" s="355"/>
      <c r="GX33" s="355"/>
      <c r="GY33" s="355"/>
      <c r="GZ33" s="355"/>
      <c r="HA33" s="355"/>
      <c r="HB33" s="355"/>
      <c r="HC33" s="355"/>
      <c r="HD33" s="355"/>
      <c r="HE33" s="355"/>
      <c r="HF33" s="355"/>
      <c r="HG33" s="355"/>
      <c r="HH33" s="355"/>
      <c r="HI33" s="355"/>
      <c r="HJ33" s="355"/>
      <c r="HK33" s="355"/>
      <c r="HL33" s="355"/>
      <c r="HM33" s="355"/>
      <c r="HN33" s="355"/>
      <c r="HO33" s="355"/>
      <c r="HP33" s="355"/>
      <c r="HQ33" s="355"/>
      <c r="HR33" s="355"/>
      <c r="HS33" s="355"/>
      <c r="HT33" s="355"/>
      <c r="HU33" s="355"/>
      <c r="HV33" s="355"/>
      <c r="HW33" s="355"/>
      <c r="HX33" s="355"/>
      <c r="HY33" s="355"/>
      <c r="HZ33" s="355"/>
      <c r="IA33" s="355"/>
      <c r="IB33" s="355"/>
      <c r="IC33" s="355"/>
      <c r="ID33" s="355"/>
      <c r="IE33" s="355"/>
      <c r="IF33" s="355"/>
      <c r="IG33" s="355"/>
      <c r="IH33" s="355"/>
      <c r="II33" s="355"/>
      <c r="IJ33" s="355"/>
      <c r="IK33" s="355"/>
      <c r="IL33" s="355"/>
      <c r="IM33" s="355"/>
      <c r="IN33" s="355"/>
      <c r="IO33" s="355"/>
      <c r="IP33" s="355"/>
      <c r="IQ33" s="355"/>
      <c r="IR33" s="355"/>
      <c r="IS33" s="355"/>
      <c r="IT33" s="355"/>
      <c r="IU33" s="355"/>
      <c r="IV33" s="355"/>
    </row>
    <row r="34" spans="1:256" ht="15" x14ac:dyDescent="0.25">
      <c r="A34" s="355"/>
      <c r="B34" s="332"/>
      <c r="C34" s="369" t="s">
        <v>497</v>
      </c>
      <c r="D34" s="357"/>
      <c r="E34" s="369">
        <v>100</v>
      </c>
      <c r="F34" s="369"/>
      <c r="G34" s="370">
        <f t="shared" ref="G34:G38" si="9">SUM(E34:F34)</f>
        <v>100</v>
      </c>
      <c r="H34" s="371"/>
      <c r="I34" s="372"/>
      <c r="J34" s="362">
        <f t="shared" si="8"/>
        <v>100</v>
      </c>
      <c r="K34" s="363"/>
      <c r="L34" s="516"/>
      <c r="M34" s="364"/>
      <c r="N34" s="273"/>
      <c r="O34" s="365"/>
      <c r="P34" s="365"/>
      <c r="Q34" s="272"/>
      <c r="R34" s="272"/>
      <c r="S34" s="364"/>
      <c r="T34" s="364"/>
      <c r="U34" s="273"/>
      <c r="V34" s="365"/>
      <c r="W34" s="365"/>
      <c r="X34" s="273"/>
      <c r="Y34" s="366"/>
      <c r="Z34" s="355"/>
      <c r="AA34" s="355"/>
      <c r="AB34" s="367"/>
      <c r="AC34" s="355"/>
      <c r="AD34" s="368"/>
      <c r="AE34" s="355"/>
      <c r="AF34" s="355"/>
      <c r="AG34" s="355"/>
      <c r="AH34" s="355"/>
      <c r="AI34" s="355"/>
      <c r="AJ34" s="355"/>
      <c r="AK34" s="355"/>
      <c r="AL34" s="355"/>
      <c r="AM34" s="355"/>
      <c r="AN34" s="355"/>
      <c r="AO34" s="355"/>
      <c r="AP34" s="355"/>
      <c r="AQ34" s="355"/>
      <c r="AR34" s="355"/>
      <c r="AS34" s="355"/>
      <c r="AT34" s="355"/>
      <c r="AU34" s="355"/>
      <c r="AV34" s="355"/>
      <c r="AW34" s="355"/>
      <c r="AX34" s="355"/>
      <c r="AY34" s="355"/>
      <c r="AZ34" s="355"/>
      <c r="BA34" s="355"/>
      <c r="BB34" s="355"/>
      <c r="BC34" s="355"/>
      <c r="BD34" s="355"/>
      <c r="BE34" s="355"/>
      <c r="BF34" s="355"/>
      <c r="BG34" s="355"/>
      <c r="BH34" s="355"/>
      <c r="BI34" s="355"/>
      <c r="BJ34" s="355"/>
      <c r="BK34" s="355"/>
      <c r="BL34" s="355"/>
      <c r="BM34" s="355"/>
      <c r="BN34" s="355"/>
      <c r="BO34" s="355"/>
      <c r="BP34" s="355"/>
      <c r="BQ34" s="355"/>
      <c r="BR34" s="355"/>
      <c r="BS34" s="355"/>
      <c r="BT34" s="355"/>
      <c r="BU34" s="355"/>
      <c r="BV34" s="355"/>
      <c r="BW34" s="355"/>
      <c r="BX34" s="355"/>
      <c r="BY34" s="355"/>
      <c r="BZ34" s="355"/>
      <c r="CA34" s="355"/>
      <c r="CB34" s="355"/>
      <c r="CC34" s="355"/>
      <c r="CD34" s="355"/>
      <c r="CE34" s="355"/>
      <c r="CF34" s="355"/>
      <c r="CG34" s="355"/>
      <c r="CH34" s="355"/>
      <c r="CI34" s="355"/>
      <c r="CJ34" s="355"/>
      <c r="CK34" s="355"/>
      <c r="CL34" s="355"/>
      <c r="CM34" s="355"/>
      <c r="CN34" s="355"/>
      <c r="CO34" s="355"/>
      <c r="CP34" s="355"/>
      <c r="CQ34" s="355"/>
      <c r="CR34" s="355"/>
      <c r="CS34" s="355"/>
      <c r="CT34" s="355"/>
      <c r="CU34" s="355"/>
      <c r="CV34" s="355"/>
      <c r="CW34" s="355"/>
      <c r="CX34" s="355"/>
      <c r="CY34" s="355"/>
      <c r="CZ34" s="355"/>
      <c r="DA34" s="355"/>
      <c r="DB34" s="355"/>
      <c r="DC34" s="355"/>
      <c r="DD34" s="355"/>
      <c r="DE34" s="355"/>
      <c r="DF34" s="355"/>
      <c r="DG34" s="355"/>
      <c r="DH34" s="355"/>
      <c r="DI34" s="355"/>
      <c r="DJ34" s="355"/>
      <c r="DK34" s="355"/>
      <c r="DL34" s="355"/>
      <c r="DM34" s="355"/>
      <c r="DN34" s="355"/>
      <c r="DO34" s="355"/>
      <c r="DP34" s="355"/>
      <c r="DQ34" s="355"/>
      <c r="DR34" s="355"/>
      <c r="DS34" s="355"/>
      <c r="DT34" s="355"/>
      <c r="DU34" s="355"/>
      <c r="DV34" s="355"/>
      <c r="DW34" s="355"/>
      <c r="DX34" s="355"/>
      <c r="DY34" s="355"/>
      <c r="DZ34" s="355"/>
      <c r="EA34" s="355"/>
      <c r="EB34" s="355"/>
      <c r="EC34" s="355"/>
      <c r="ED34" s="355"/>
      <c r="EE34" s="355"/>
      <c r="EF34" s="355"/>
      <c r="EG34" s="355"/>
      <c r="EH34" s="355"/>
      <c r="EI34" s="355"/>
      <c r="EJ34" s="355"/>
      <c r="EK34" s="355"/>
      <c r="EL34" s="355"/>
      <c r="EM34" s="355"/>
      <c r="EN34" s="355"/>
      <c r="EO34" s="355"/>
      <c r="EP34" s="355"/>
      <c r="EQ34" s="355"/>
      <c r="ER34" s="355"/>
      <c r="ES34" s="355"/>
      <c r="ET34" s="355"/>
      <c r="EU34" s="355"/>
      <c r="EV34" s="355"/>
      <c r="EW34" s="355"/>
      <c r="EX34" s="355"/>
      <c r="EY34" s="355"/>
      <c r="EZ34" s="355"/>
      <c r="FA34" s="355"/>
      <c r="FB34" s="355"/>
      <c r="FC34" s="355"/>
      <c r="FD34" s="355"/>
      <c r="FE34" s="355"/>
      <c r="FF34" s="355"/>
      <c r="FG34" s="355"/>
      <c r="FH34" s="355"/>
      <c r="FI34" s="355"/>
      <c r="FJ34" s="355"/>
      <c r="FK34" s="355"/>
      <c r="FL34" s="355"/>
      <c r="FM34" s="355"/>
      <c r="FN34" s="355"/>
      <c r="FO34" s="355"/>
      <c r="FP34" s="355"/>
      <c r="FQ34" s="355"/>
      <c r="FR34" s="355"/>
      <c r="FS34" s="355"/>
      <c r="FT34" s="355"/>
      <c r="FU34" s="355"/>
      <c r="FV34" s="355"/>
      <c r="FW34" s="355"/>
      <c r="FX34" s="355"/>
      <c r="FY34" s="355"/>
      <c r="FZ34" s="355"/>
      <c r="GA34" s="355"/>
      <c r="GB34" s="355"/>
      <c r="GC34" s="355"/>
      <c r="GD34" s="355"/>
      <c r="GE34" s="355"/>
      <c r="GF34" s="355"/>
      <c r="GG34" s="355"/>
      <c r="GH34" s="355"/>
      <c r="GI34" s="355"/>
      <c r="GJ34" s="355"/>
      <c r="GK34" s="355"/>
      <c r="GL34" s="355"/>
      <c r="GM34" s="355"/>
      <c r="GN34" s="355"/>
      <c r="GO34" s="355"/>
      <c r="GP34" s="355"/>
      <c r="GQ34" s="355"/>
      <c r="GR34" s="355"/>
      <c r="GS34" s="355"/>
      <c r="GT34" s="355"/>
      <c r="GU34" s="355"/>
      <c r="GV34" s="355"/>
      <c r="GW34" s="355"/>
      <c r="GX34" s="355"/>
      <c r="GY34" s="355"/>
      <c r="GZ34" s="355"/>
      <c r="HA34" s="355"/>
      <c r="HB34" s="355"/>
      <c r="HC34" s="355"/>
      <c r="HD34" s="355"/>
      <c r="HE34" s="355"/>
      <c r="HF34" s="355"/>
      <c r="HG34" s="355"/>
      <c r="HH34" s="355"/>
      <c r="HI34" s="355"/>
      <c r="HJ34" s="355"/>
      <c r="HK34" s="355"/>
      <c r="HL34" s="355"/>
      <c r="HM34" s="355"/>
      <c r="HN34" s="355"/>
      <c r="HO34" s="355"/>
      <c r="HP34" s="355"/>
      <c r="HQ34" s="355"/>
      <c r="HR34" s="355"/>
      <c r="HS34" s="355"/>
      <c r="HT34" s="355"/>
      <c r="HU34" s="355"/>
      <c r="HV34" s="355"/>
      <c r="HW34" s="355"/>
      <c r="HX34" s="355"/>
      <c r="HY34" s="355"/>
      <c r="HZ34" s="355"/>
      <c r="IA34" s="355"/>
      <c r="IB34" s="355"/>
      <c r="IC34" s="355"/>
      <c r="ID34" s="355"/>
      <c r="IE34" s="355"/>
      <c r="IF34" s="355"/>
      <c r="IG34" s="355"/>
      <c r="IH34" s="355"/>
      <c r="II34" s="355"/>
      <c r="IJ34" s="355"/>
      <c r="IK34" s="355"/>
      <c r="IL34" s="355"/>
      <c r="IM34" s="355"/>
      <c r="IN34" s="355"/>
      <c r="IO34" s="355"/>
      <c r="IP34" s="355"/>
      <c r="IQ34" s="355"/>
      <c r="IR34" s="355"/>
      <c r="IS34" s="355"/>
      <c r="IT34" s="355"/>
      <c r="IU34" s="355"/>
      <c r="IV34" s="355"/>
    </row>
    <row r="35" spans="1:256" ht="15" x14ac:dyDescent="0.25">
      <c r="A35" s="355"/>
      <c r="B35" s="332"/>
      <c r="C35" s="369" t="s">
        <v>210</v>
      </c>
      <c r="D35" s="357"/>
      <c r="E35" s="369"/>
      <c r="F35" s="369"/>
      <c r="G35" s="370">
        <f t="shared" si="9"/>
        <v>0</v>
      </c>
      <c r="H35" s="371"/>
      <c r="I35" s="372"/>
      <c r="J35" s="362">
        <f t="shared" si="8"/>
        <v>0</v>
      </c>
      <c r="K35" s="363"/>
      <c r="L35" s="516"/>
      <c r="M35" s="364"/>
      <c r="N35" s="273"/>
      <c r="O35" s="365"/>
      <c r="P35" s="365"/>
      <c r="Q35" s="272"/>
      <c r="R35" s="272"/>
      <c r="S35" s="364"/>
      <c r="T35" s="364"/>
      <c r="U35" s="273"/>
      <c r="V35" s="365"/>
      <c r="W35" s="365"/>
      <c r="X35" s="273"/>
      <c r="Y35" s="366"/>
      <c r="Z35" s="355"/>
      <c r="AA35" s="355"/>
      <c r="AB35" s="367"/>
      <c r="AC35" s="355"/>
      <c r="AD35" s="368"/>
      <c r="AE35" s="355"/>
      <c r="AF35" s="355"/>
      <c r="AG35" s="355"/>
      <c r="AH35" s="355"/>
      <c r="AI35" s="355"/>
      <c r="AJ35" s="355"/>
      <c r="AK35" s="355"/>
      <c r="AL35" s="355"/>
      <c r="AM35" s="355"/>
      <c r="AN35" s="355"/>
      <c r="AO35" s="355"/>
      <c r="AP35" s="355"/>
      <c r="AQ35" s="355"/>
      <c r="AR35" s="355"/>
      <c r="AS35" s="355"/>
      <c r="AT35" s="355"/>
      <c r="AU35" s="355"/>
      <c r="AV35" s="355"/>
      <c r="AW35" s="355"/>
      <c r="AX35" s="355"/>
      <c r="AY35" s="355"/>
      <c r="AZ35" s="355"/>
      <c r="BA35" s="355"/>
      <c r="BB35" s="355"/>
      <c r="BC35" s="355"/>
      <c r="BD35" s="355"/>
      <c r="BE35" s="355"/>
      <c r="BF35" s="355"/>
      <c r="BG35" s="355"/>
      <c r="BH35" s="355"/>
      <c r="BI35" s="355"/>
      <c r="BJ35" s="355"/>
      <c r="BK35" s="355"/>
      <c r="BL35" s="355"/>
      <c r="BM35" s="355"/>
      <c r="BN35" s="355"/>
      <c r="BO35" s="355"/>
      <c r="BP35" s="355"/>
      <c r="BQ35" s="355"/>
      <c r="BR35" s="355"/>
      <c r="BS35" s="355"/>
      <c r="BT35" s="355"/>
      <c r="BU35" s="355"/>
      <c r="BV35" s="355"/>
      <c r="BW35" s="355"/>
      <c r="BX35" s="355"/>
      <c r="BY35" s="355"/>
      <c r="BZ35" s="355"/>
      <c r="CA35" s="355"/>
      <c r="CB35" s="355"/>
      <c r="CC35" s="355"/>
      <c r="CD35" s="355"/>
      <c r="CE35" s="355"/>
      <c r="CF35" s="355"/>
      <c r="CG35" s="355"/>
      <c r="CH35" s="355"/>
      <c r="CI35" s="355"/>
      <c r="CJ35" s="355"/>
      <c r="CK35" s="355"/>
      <c r="CL35" s="355"/>
      <c r="CM35" s="355"/>
      <c r="CN35" s="355"/>
      <c r="CO35" s="355"/>
      <c r="CP35" s="355"/>
      <c r="CQ35" s="355"/>
      <c r="CR35" s="355"/>
      <c r="CS35" s="355"/>
      <c r="CT35" s="355"/>
      <c r="CU35" s="355"/>
      <c r="CV35" s="355"/>
      <c r="CW35" s="355"/>
      <c r="CX35" s="355"/>
      <c r="CY35" s="355"/>
      <c r="CZ35" s="355"/>
      <c r="DA35" s="355"/>
      <c r="DB35" s="355"/>
      <c r="DC35" s="355"/>
      <c r="DD35" s="355"/>
      <c r="DE35" s="355"/>
      <c r="DF35" s="355"/>
      <c r="DG35" s="355"/>
      <c r="DH35" s="355"/>
      <c r="DI35" s="355"/>
      <c r="DJ35" s="355"/>
      <c r="DK35" s="355"/>
      <c r="DL35" s="355"/>
      <c r="DM35" s="355"/>
      <c r="DN35" s="355"/>
      <c r="DO35" s="355"/>
      <c r="DP35" s="355"/>
      <c r="DQ35" s="355"/>
      <c r="DR35" s="355"/>
      <c r="DS35" s="355"/>
      <c r="DT35" s="355"/>
      <c r="DU35" s="355"/>
      <c r="DV35" s="355"/>
      <c r="DW35" s="355"/>
      <c r="DX35" s="355"/>
      <c r="DY35" s="355"/>
      <c r="DZ35" s="355"/>
      <c r="EA35" s="355"/>
      <c r="EB35" s="355"/>
      <c r="EC35" s="355"/>
      <c r="ED35" s="355"/>
      <c r="EE35" s="355"/>
      <c r="EF35" s="355"/>
      <c r="EG35" s="355"/>
      <c r="EH35" s="355"/>
      <c r="EI35" s="355"/>
      <c r="EJ35" s="355"/>
      <c r="EK35" s="355"/>
      <c r="EL35" s="355"/>
      <c r="EM35" s="355"/>
      <c r="EN35" s="355"/>
      <c r="EO35" s="355"/>
      <c r="EP35" s="355"/>
      <c r="EQ35" s="355"/>
      <c r="ER35" s="355"/>
      <c r="ES35" s="355"/>
      <c r="ET35" s="355"/>
      <c r="EU35" s="355"/>
      <c r="EV35" s="355"/>
      <c r="EW35" s="355"/>
      <c r="EX35" s="355"/>
      <c r="EY35" s="355"/>
      <c r="EZ35" s="355"/>
      <c r="FA35" s="355"/>
      <c r="FB35" s="355"/>
      <c r="FC35" s="355"/>
      <c r="FD35" s="355"/>
      <c r="FE35" s="355"/>
      <c r="FF35" s="355"/>
      <c r="FG35" s="355"/>
      <c r="FH35" s="355"/>
      <c r="FI35" s="355"/>
      <c r="FJ35" s="355"/>
      <c r="FK35" s="355"/>
      <c r="FL35" s="355"/>
      <c r="FM35" s="355"/>
      <c r="FN35" s="355"/>
      <c r="FO35" s="355"/>
      <c r="FP35" s="355"/>
      <c r="FQ35" s="355"/>
      <c r="FR35" s="355"/>
      <c r="FS35" s="355"/>
      <c r="FT35" s="355"/>
      <c r="FU35" s="355"/>
      <c r="FV35" s="355"/>
      <c r="FW35" s="355"/>
      <c r="FX35" s="355"/>
      <c r="FY35" s="355"/>
      <c r="FZ35" s="355"/>
      <c r="GA35" s="355"/>
      <c r="GB35" s="355"/>
      <c r="GC35" s="355"/>
      <c r="GD35" s="355"/>
      <c r="GE35" s="355"/>
      <c r="GF35" s="355"/>
      <c r="GG35" s="355"/>
      <c r="GH35" s="355"/>
      <c r="GI35" s="355"/>
      <c r="GJ35" s="355"/>
      <c r="GK35" s="355"/>
      <c r="GL35" s="355"/>
      <c r="GM35" s="355"/>
      <c r="GN35" s="355"/>
      <c r="GO35" s="355"/>
      <c r="GP35" s="355"/>
      <c r="GQ35" s="355"/>
      <c r="GR35" s="355"/>
      <c r="GS35" s="355"/>
      <c r="GT35" s="355"/>
      <c r="GU35" s="355"/>
      <c r="GV35" s="355"/>
      <c r="GW35" s="355"/>
      <c r="GX35" s="355"/>
      <c r="GY35" s="355"/>
      <c r="GZ35" s="355"/>
      <c r="HA35" s="355"/>
      <c r="HB35" s="355"/>
      <c r="HC35" s="355"/>
      <c r="HD35" s="355"/>
      <c r="HE35" s="355"/>
      <c r="HF35" s="355"/>
      <c r="HG35" s="355"/>
      <c r="HH35" s="355"/>
      <c r="HI35" s="355"/>
      <c r="HJ35" s="355"/>
      <c r="HK35" s="355"/>
      <c r="HL35" s="355"/>
      <c r="HM35" s="355"/>
      <c r="HN35" s="355"/>
      <c r="HO35" s="355"/>
      <c r="HP35" s="355"/>
      <c r="HQ35" s="355"/>
      <c r="HR35" s="355"/>
      <c r="HS35" s="355"/>
      <c r="HT35" s="355"/>
      <c r="HU35" s="355"/>
      <c r="HV35" s="355"/>
      <c r="HW35" s="355"/>
      <c r="HX35" s="355"/>
      <c r="HY35" s="355"/>
      <c r="HZ35" s="355"/>
      <c r="IA35" s="355"/>
      <c r="IB35" s="355"/>
      <c r="IC35" s="355"/>
      <c r="ID35" s="355"/>
      <c r="IE35" s="355"/>
      <c r="IF35" s="355"/>
      <c r="IG35" s="355"/>
      <c r="IH35" s="355"/>
      <c r="II35" s="355"/>
      <c r="IJ35" s="355"/>
      <c r="IK35" s="355"/>
      <c r="IL35" s="355"/>
      <c r="IM35" s="355"/>
      <c r="IN35" s="355"/>
      <c r="IO35" s="355"/>
      <c r="IP35" s="355"/>
      <c r="IQ35" s="355"/>
      <c r="IR35" s="355"/>
      <c r="IS35" s="355"/>
      <c r="IT35" s="355"/>
      <c r="IU35" s="355"/>
      <c r="IV35" s="355"/>
    </row>
    <row r="36" spans="1:256" ht="15" x14ac:dyDescent="0.25">
      <c r="A36" s="355"/>
      <c r="B36" s="332"/>
      <c r="C36" s="369" t="s">
        <v>211</v>
      </c>
      <c r="D36" s="357"/>
      <c r="E36" s="369"/>
      <c r="F36" s="369"/>
      <c r="G36" s="370">
        <f t="shared" si="9"/>
        <v>0</v>
      </c>
      <c r="H36" s="371"/>
      <c r="I36" s="372"/>
      <c r="J36" s="362">
        <f t="shared" si="8"/>
        <v>0</v>
      </c>
      <c r="K36" s="363"/>
      <c r="L36" s="516"/>
      <c r="M36" s="364"/>
      <c r="N36" s="273"/>
      <c r="O36" s="365"/>
      <c r="P36" s="365"/>
      <c r="Q36" s="272"/>
      <c r="R36" s="272"/>
      <c r="S36" s="364"/>
      <c r="T36" s="364"/>
      <c r="U36" s="273"/>
      <c r="V36" s="365"/>
      <c r="W36" s="365"/>
      <c r="X36" s="273"/>
      <c r="Y36" s="366"/>
      <c r="Z36" s="355"/>
      <c r="AA36" s="355"/>
      <c r="AB36" s="367"/>
      <c r="AC36" s="355"/>
      <c r="AD36" s="368"/>
      <c r="AE36" s="355"/>
      <c r="AF36" s="355"/>
      <c r="AG36" s="355"/>
      <c r="AH36" s="355"/>
      <c r="AI36" s="355"/>
      <c r="AJ36" s="355"/>
      <c r="AK36" s="355"/>
      <c r="AL36" s="355"/>
      <c r="AM36" s="355"/>
      <c r="AN36" s="355"/>
      <c r="AO36" s="355"/>
      <c r="AP36" s="355"/>
      <c r="AQ36" s="355"/>
      <c r="AR36" s="355"/>
      <c r="AS36" s="355"/>
      <c r="AT36" s="355"/>
      <c r="AU36" s="355"/>
      <c r="AV36" s="355"/>
      <c r="AW36" s="355"/>
      <c r="AX36" s="355"/>
      <c r="AY36" s="355"/>
      <c r="AZ36" s="355"/>
      <c r="BA36" s="355"/>
      <c r="BB36" s="355"/>
      <c r="BC36" s="355"/>
      <c r="BD36" s="355"/>
      <c r="BE36" s="355"/>
      <c r="BF36" s="355"/>
      <c r="BG36" s="355"/>
      <c r="BH36" s="355"/>
      <c r="BI36" s="355"/>
      <c r="BJ36" s="355"/>
      <c r="BK36" s="355"/>
      <c r="BL36" s="355"/>
      <c r="BM36" s="355"/>
      <c r="BN36" s="355"/>
      <c r="BO36" s="355"/>
      <c r="BP36" s="355"/>
      <c r="BQ36" s="355"/>
      <c r="BR36" s="355"/>
      <c r="BS36" s="355"/>
      <c r="BT36" s="355"/>
      <c r="BU36" s="355"/>
      <c r="BV36" s="355"/>
      <c r="BW36" s="355"/>
      <c r="BX36" s="355"/>
      <c r="BY36" s="355"/>
      <c r="BZ36" s="355"/>
      <c r="CA36" s="355"/>
      <c r="CB36" s="355"/>
      <c r="CC36" s="355"/>
      <c r="CD36" s="355"/>
      <c r="CE36" s="355"/>
      <c r="CF36" s="355"/>
      <c r="CG36" s="355"/>
      <c r="CH36" s="355"/>
      <c r="CI36" s="355"/>
      <c r="CJ36" s="355"/>
      <c r="CK36" s="355"/>
      <c r="CL36" s="355"/>
      <c r="CM36" s="355"/>
      <c r="CN36" s="355"/>
      <c r="CO36" s="355"/>
      <c r="CP36" s="355"/>
      <c r="CQ36" s="355"/>
      <c r="CR36" s="355"/>
      <c r="CS36" s="355"/>
      <c r="CT36" s="355"/>
      <c r="CU36" s="355"/>
      <c r="CV36" s="355"/>
      <c r="CW36" s="355"/>
      <c r="CX36" s="355"/>
      <c r="CY36" s="355"/>
      <c r="CZ36" s="355"/>
      <c r="DA36" s="355"/>
      <c r="DB36" s="355"/>
      <c r="DC36" s="355"/>
      <c r="DD36" s="355"/>
      <c r="DE36" s="355"/>
      <c r="DF36" s="355"/>
      <c r="DG36" s="355"/>
      <c r="DH36" s="355"/>
      <c r="DI36" s="355"/>
      <c r="DJ36" s="355"/>
      <c r="DK36" s="355"/>
      <c r="DL36" s="355"/>
      <c r="DM36" s="355"/>
      <c r="DN36" s="355"/>
      <c r="DO36" s="355"/>
      <c r="DP36" s="355"/>
      <c r="DQ36" s="355"/>
      <c r="DR36" s="355"/>
      <c r="DS36" s="355"/>
      <c r="DT36" s="355"/>
      <c r="DU36" s="355"/>
      <c r="DV36" s="355"/>
      <c r="DW36" s="355"/>
      <c r="DX36" s="355"/>
      <c r="DY36" s="355"/>
      <c r="DZ36" s="355"/>
      <c r="EA36" s="355"/>
      <c r="EB36" s="355"/>
      <c r="EC36" s="355"/>
      <c r="ED36" s="355"/>
      <c r="EE36" s="355"/>
      <c r="EF36" s="355"/>
      <c r="EG36" s="355"/>
      <c r="EH36" s="355"/>
      <c r="EI36" s="355"/>
      <c r="EJ36" s="355"/>
      <c r="EK36" s="355"/>
      <c r="EL36" s="355"/>
      <c r="EM36" s="355"/>
      <c r="EN36" s="355"/>
      <c r="EO36" s="355"/>
      <c r="EP36" s="355"/>
      <c r="EQ36" s="355"/>
      <c r="ER36" s="355"/>
      <c r="ES36" s="355"/>
      <c r="ET36" s="355"/>
      <c r="EU36" s="355"/>
      <c r="EV36" s="355"/>
      <c r="EW36" s="355"/>
      <c r="EX36" s="355"/>
      <c r="EY36" s="355"/>
      <c r="EZ36" s="355"/>
      <c r="FA36" s="355"/>
      <c r="FB36" s="355"/>
      <c r="FC36" s="355"/>
      <c r="FD36" s="355"/>
      <c r="FE36" s="355"/>
      <c r="FF36" s="355"/>
      <c r="FG36" s="355"/>
      <c r="FH36" s="355"/>
      <c r="FI36" s="355"/>
      <c r="FJ36" s="355"/>
      <c r="FK36" s="355"/>
      <c r="FL36" s="355"/>
      <c r="FM36" s="355"/>
      <c r="FN36" s="355"/>
      <c r="FO36" s="355"/>
      <c r="FP36" s="355"/>
      <c r="FQ36" s="355"/>
      <c r="FR36" s="355"/>
      <c r="FS36" s="355"/>
      <c r="FT36" s="355"/>
      <c r="FU36" s="355"/>
      <c r="FV36" s="355"/>
      <c r="FW36" s="355"/>
      <c r="FX36" s="355"/>
      <c r="FY36" s="355"/>
      <c r="FZ36" s="355"/>
      <c r="GA36" s="355"/>
      <c r="GB36" s="355"/>
      <c r="GC36" s="355"/>
      <c r="GD36" s="355"/>
      <c r="GE36" s="355"/>
      <c r="GF36" s="355"/>
      <c r="GG36" s="355"/>
      <c r="GH36" s="355"/>
      <c r="GI36" s="355"/>
      <c r="GJ36" s="355"/>
      <c r="GK36" s="355"/>
      <c r="GL36" s="355"/>
      <c r="GM36" s="355"/>
      <c r="GN36" s="355"/>
      <c r="GO36" s="355"/>
      <c r="GP36" s="355"/>
      <c r="GQ36" s="355"/>
      <c r="GR36" s="355"/>
      <c r="GS36" s="355"/>
      <c r="GT36" s="355"/>
      <c r="GU36" s="355"/>
      <c r="GV36" s="355"/>
      <c r="GW36" s="355"/>
      <c r="GX36" s="355"/>
      <c r="GY36" s="355"/>
      <c r="GZ36" s="355"/>
      <c r="HA36" s="355"/>
      <c r="HB36" s="355"/>
      <c r="HC36" s="355"/>
      <c r="HD36" s="355"/>
      <c r="HE36" s="355"/>
      <c r="HF36" s="355"/>
      <c r="HG36" s="355"/>
      <c r="HH36" s="355"/>
      <c r="HI36" s="355"/>
      <c r="HJ36" s="355"/>
      <c r="HK36" s="355"/>
      <c r="HL36" s="355"/>
      <c r="HM36" s="355"/>
      <c r="HN36" s="355"/>
      <c r="HO36" s="355"/>
      <c r="HP36" s="355"/>
      <c r="HQ36" s="355"/>
      <c r="HR36" s="355"/>
      <c r="HS36" s="355"/>
      <c r="HT36" s="355"/>
      <c r="HU36" s="355"/>
      <c r="HV36" s="355"/>
      <c r="HW36" s="355"/>
      <c r="HX36" s="355"/>
      <c r="HY36" s="355"/>
      <c r="HZ36" s="355"/>
      <c r="IA36" s="355"/>
      <c r="IB36" s="355"/>
      <c r="IC36" s="355"/>
      <c r="ID36" s="355"/>
      <c r="IE36" s="355"/>
      <c r="IF36" s="355"/>
      <c r="IG36" s="355"/>
      <c r="IH36" s="355"/>
      <c r="II36" s="355"/>
      <c r="IJ36" s="355"/>
      <c r="IK36" s="355"/>
      <c r="IL36" s="355"/>
      <c r="IM36" s="355"/>
      <c r="IN36" s="355"/>
      <c r="IO36" s="355"/>
      <c r="IP36" s="355"/>
      <c r="IQ36" s="355"/>
      <c r="IR36" s="355"/>
      <c r="IS36" s="355"/>
      <c r="IT36" s="355"/>
      <c r="IU36" s="355"/>
      <c r="IV36" s="355"/>
    </row>
    <row r="37" spans="1:256" ht="15" x14ac:dyDescent="0.25">
      <c r="A37" s="355"/>
      <c r="B37" s="332"/>
      <c r="C37" s="369" t="s">
        <v>212</v>
      </c>
      <c r="D37" s="357"/>
      <c r="E37" s="369"/>
      <c r="F37" s="369"/>
      <c r="G37" s="370">
        <f t="shared" si="9"/>
        <v>0</v>
      </c>
      <c r="H37" s="371"/>
      <c r="I37" s="372"/>
      <c r="J37" s="362">
        <f t="shared" si="8"/>
        <v>0</v>
      </c>
      <c r="K37" s="363"/>
      <c r="L37" s="516"/>
      <c r="M37" s="364"/>
      <c r="N37" s="273"/>
      <c r="O37" s="365"/>
      <c r="P37" s="365"/>
      <c r="Q37" s="272"/>
      <c r="R37" s="272"/>
      <c r="S37" s="364"/>
      <c r="T37" s="364"/>
      <c r="U37" s="273"/>
      <c r="V37" s="365"/>
      <c r="W37" s="365"/>
      <c r="X37" s="273"/>
      <c r="Y37" s="366"/>
      <c r="Z37" s="355"/>
      <c r="AA37" s="355"/>
      <c r="AB37" s="367"/>
      <c r="AC37" s="355"/>
      <c r="AD37" s="368"/>
      <c r="AE37" s="355"/>
      <c r="AF37" s="355"/>
      <c r="AG37" s="355"/>
      <c r="AH37" s="355"/>
      <c r="AI37" s="355"/>
      <c r="AJ37" s="355"/>
      <c r="AK37" s="355"/>
      <c r="AL37" s="355"/>
      <c r="AM37" s="355"/>
      <c r="AN37" s="355"/>
      <c r="AO37" s="355"/>
      <c r="AP37" s="355"/>
      <c r="AQ37" s="355"/>
      <c r="AR37" s="355"/>
      <c r="AS37" s="355"/>
      <c r="AT37" s="355"/>
      <c r="AU37" s="355"/>
      <c r="AV37" s="355"/>
      <c r="AW37" s="355"/>
      <c r="AX37" s="355"/>
      <c r="AY37" s="355"/>
      <c r="AZ37" s="355"/>
      <c r="BA37" s="355"/>
      <c r="BB37" s="355"/>
      <c r="BC37" s="355"/>
      <c r="BD37" s="355"/>
      <c r="BE37" s="355"/>
      <c r="BF37" s="355"/>
      <c r="BG37" s="355"/>
      <c r="BH37" s="355"/>
      <c r="BI37" s="355"/>
      <c r="BJ37" s="355"/>
      <c r="BK37" s="355"/>
      <c r="BL37" s="355"/>
      <c r="BM37" s="355"/>
      <c r="BN37" s="355"/>
      <c r="BO37" s="355"/>
      <c r="BP37" s="355"/>
      <c r="BQ37" s="355"/>
      <c r="BR37" s="355"/>
      <c r="BS37" s="355"/>
      <c r="BT37" s="355"/>
      <c r="BU37" s="355"/>
      <c r="BV37" s="355"/>
      <c r="BW37" s="355"/>
      <c r="BX37" s="355"/>
      <c r="BY37" s="355"/>
      <c r="BZ37" s="355"/>
      <c r="CA37" s="355"/>
      <c r="CB37" s="355"/>
      <c r="CC37" s="355"/>
      <c r="CD37" s="355"/>
      <c r="CE37" s="355"/>
      <c r="CF37" s="355"/>
      <c r="CG37" s="355"/>
      <c r="CH37" s="355"/>
      <c r="CI37" s="355"/>
      <c r="CJ37" s="355"/>
      <c r="CK37" s="355"/>
      <c r="CL37" s="355"/>
      <c r="CM37" s="355"/>
      <c r="CN37" s="355"/>
      <c r="CO37" s="355"/>
      <c r="CP37" s="355"/>
      <c r="CQ37" s="355"/>
      <c r="CR37" s="355"/>
      <c r="CS37" s="355"/>
      <c r="CT37" s="355"/>
      <c r="CU37" s="355"/>
      <c r="CV37" s="355"/>
      <c r="CW37" s="355"/>
      <c r="CX37" s="355"/>
      <c r="CY37" s="355"/>
      <c r="CZ37" s="355"/>
      <c r="DA37" s="355"/>
      <c r="DB37" s="355"/>
      <c r="DC37" s="355"/>
      <c r="DD37" s="355"/>
      <c r="DE37" s="355"/>
      <c r="DF37" s="355"/>
      <c r="DG37" s="355"/>
      <c r="DH37" s="355"/>
      <c r="DI37" s="355"/>
      <c r="DJ37" s="355"/>
      <c r="DK37" s="355"/>
      <c r="DL37" s="355"/>
      <c r="DM37" s="355"/>
      <c r="DN37" s="355"/>
      <c r="DO37" s="355"/>
      <c r="DP37" s="355"/>
      <c r="DQ37" s="355"/>
      <c r="DR37" s="355"/>
      <c r="DS37" s="355"/>
      <c r="DT37" s="355"/>
      <c r="DU37" s="355"/>
      <c r="DV37" s="355"/>
      <c r="DW37" s="355"/>
      <c r="DX37" s="355"/>
      <c r="DY37" s="355"/>
      <c r="DZ37" s="355"/>
      <c r="EA37" s="355"/>
      <c r="EB37" s="355"/>
      <c r="EC37" s="355"/>
      <c r="ED37" s="355"/>
      <c r="EE37" s="355"/>
      <c r="EF37" s="355"/>
      <c r="EG37" s="355"/>
      <c r="EH37" s="355"/>
      <c r="EI37" s="355"/>
      <c r="EJ37" s="355"/>
      <c r="EK37" s="355"/>
      <c r="EL37" s="355"/>
      <c r="EM37" s="355"/>
      <c r="EN37" s="355"/>
      <c r="EO37" s="355"/>
      <c r="EP37" s="355"/>
      <c r="EQ37" s="355"/>
      <c r="ER37" s="355"/>
      <c r="ES37" s="355"/>
      <c r="ET37" s="355"/>
      <c r="EU37" s="355"/>
      <c r="EV37" s="355"/>
      <c r="EW37" s="355"/>
      <c r="EX37" s="355"/>
      <c r="EY37" s="355"/>
      <c r="EZ37" s="355"/>
      <c r="FA37" s="355"/>
      <c r="FB37" s="355"/>
      <c r="FC37" s="355"/>
      <c r="FD37" s="355"/>
      <c r="FE37" s="355"/>
      <c r="FF37" s="355"/>
      <c r="FG37" s="355"/>
      <c r="FH37" s="355"/>
      <c r="FI37" s="355"/>
      <c r="FJ37" s="355"/>
      <c r="FK37" s="355"/>
      <c r="FL37" s="355"/>
      <c r="FM37" s="355"/>
      <c r="FN37" s="355"/>
      <c r="FO37" s="355"/>
      <c r="FP37" s="355"/>
      <c r="FQ37" s="355"/>
      <c r="FR37" s="355"/>
      <c r="FS37" s="355"/>
      <c r="FT37" s="355"/>
      <c r="FU37" s="355"/>
      <c r="FV37" s="355"/>
      <c r="FW37" s="355"/>
      <c r="FX37" s="355"/>
      <c r="FY37" s="355"/>
      <c r="FZ37" s="355"/>
      <c r="GA37" s="355"/>
      <c r="GB37" s="355"/>
      <c r="GC37" s="355"/>
      <c r="GD37" s="355"/>
      <c r="GE37" s="355"/>
      <c r="GF37" s="355"/>
      <c r="GG37" s="355"/>
      <c r="GH37" s="355"/>
      <c r="GI37" s="355"/>
      <c r="GJ37" s="355"/>
      <c r="GK37" s="355"/>
      <c r="GL37" s="355"/>
      <c r="GM37" s="355"/>
      <c r="GN37" s="355"/>
      <c r="GO37" s="355"/>
      <c r="GP37" s="355"/>
      <c r="GQ37" s="355"/>
      <c r="GR37" s="355"/>
      <c r="GS37" s="355"/>
      <c r="GT37" s="355"/>
      <c r="GU37" s="355"/>
      <c r="GV37" s="355"/>
      <c r="GW37" s="355"/>
      <c r="GX37" s="355"/>
      <c r="GY37" s="355"/>
      <c r="GZ37" s="355"/>
      <c r="HA37" s="355"/>
      <c r="HB37" s="355"/>
      <c r="HC37" s="355"/>
      <c r="HD37" s="355"/>
      <c r="HE37" s="355"/>
      <c r="HF37" s="355"/>
      <c r="HG37" s="355"/>
      <c r="HH37" s="355"/>
      <c r="HI37" s="355"/>
      <c r="HJ37" s="355"/>
      <c r="HK37" s="355"/>
      <c r="HL37" s="355"/>
      <c r="HM37" s="355"/>
      <c r="HN37" s="355"/>
      <c r="HO37" s="355"/>
      <c r="HP37" s="355"/>
      <c r="HQ37" s="355"/>
      <c r="HR37" s="355"/>
      <c r="HS37" s="355"/>
      <c r="HT37" s="355"/>
      <c r="HU37" s="355"/>
      <c r="HV37" s="355"/>
      <c r="HW37" s="355"/>
      <c r="HX37" s="355"/>
      <c r="HY37" s="355"/>
      <c r="HZ37" s="355"/>
      <c r="IA37" s="355"/>
      <c r="IB37" s="355"/>
      <c r="IC37" s="355"/>
      <c r="ID37" s="355"/>
      <c r="IE37" s="355"/>
      <c r="IF37" s="355"/>
      <c r="IG37" s="355"/>
      <c r="IH37" s="355"/>
      <c r="II37" s="355"/>
      <c r="IJ37" s="355"/>
      <c r="IK37" s="355"/>
      <c r="IL37" s="355"/>
      <c r="IM37" s="355"/>
      <c r="IN37" s="355"/>
      <c r="IO37" s="355"/>
      <c r="IP37" s="355"/>
      <c r="IQ37" s="355"/>
      <c r="IR37" s="355"/>
      <c r="IS37" s="355"/>
      <c r="IT37" s="355"/>
      <c r="IU37" s="355"/>
      <c r="IV37" s="355"/>
    </row>
    <row r="38" spans="1:256" ht="15" x14ac:dyDescent="0.25">
      <c r="A38" s="355"/>
      <c r="B38" s="332"/>
      <c r="C38" s="369" t="s">
        <v>213</v>
      </c>
      <c r="D38" s="357"/>
      <c r="E38" s="369"/>
      <c r="F38" s="369"/>
      <c r="G38" s="370">
        <f t="shared" si="9"/>
        <v>0</v>
      </c>
      <c r="H38" s="371"/>
      <c r="I38" s="372"/>
      <c r="J38" s="362">
        <f t="shared" si="8"/>
        <v>0</v>
      </c>
      <c r="K38" s="363"/>
      <c r="L38" s="516"/>
      <c r="M38" s="364"/>
      <c r="N38" s="273"/>
      <c r="O38" s="365"/>
      <c r="P38" s="365"/>
      <c r="Q38" s="272"/>
      <c r="R38" s="272"/>
      <c r="S38" s="364"/>
      <c r="T38" s="364"/>
      <c r="U38" s="273"/>
      <c r="V38" s="365"/>
      <c r="W38" s="365"/>
      <c r="X38" s="273"/>
      <c r="Y38" s="366"/>
      <c r="Z38" s="355"/>
      <c r="AA38" s="355"/>
      <c r="AB38" s="367"/>
      <c r="AC38" s="355"/>
      <c r="AD38" s="368"/>
      <c r="AE38" s="355"/>
      <c r="AF38" s="355"/>
      <c r="AG38" s="355"/>
      <c r="AH38" s="355"/>
      <c r="AI38" s="355"/>
      <c r="AJ38" s="355"/>
      <c r="AK38" s="355"/>
      <c r="AL38" s="355"/>
      <c r="AM38" s="355"/>
      <c r="AN38" s="355"/>
      <c r="AO38" s="355"/>
      <c r="AP38" s="355"/>
      <c r="AQ38" s="355"/>
      <c r="AR38" s="355"/>
      <c r="AS38" s="355"/>
      <c r="AT38" s="355"/>
      <c r="AU38" s="355"/>
      <c r="AV38" s="355"/>
      <c r="AW38" s="355"/>
      <c r="AX38" s="355"/>
      <c r="AY38" s="355"/>
      <c r="AZ38" s="355"/>
      <c r="BA38" s="355"/>
      <c r="BB38" s="355"/>
      <c r="BC38" s="355"/>
      <c r="BD38" s="355"/>
      <c r="BE38" s="355"/>
      <c r="BF38" s="355"/>
      <c r="BG38" s="355"/>
      <c r="BH38" s="355"/>
      <c r="BI38" s="355"/>
      <c r="BJ38" s="355"/>
      <c r="BK38" s="355"/>
      <c r="BL38" s="355"/>
      <c r="BM38" s="355"/>
      <c r="BN38" s="355"/>
      <c r="BO38" s="355"/>
      <c r="BP38" s="355"/>
      <c r="BQ38" s="355"/>
      <c r="BR38" s="355"/>
      <c r="BS38" s="355"/>
      <c r="BT38" s="355"/>
      <c r="BU38" s="355"/>
      <c r="BV38" s="355"/>
      <c r="BW38" s="355"/>
      <c r="BX38" s="355"/>
      <c r="BY38" s="355"/>
      <c r="BZ38" s="355"/>
      <c r="CA38" s="355"/>
      <c r="CB38" s="355"/>
      <c r="CC38" s="355"/>
      <c r="CD38" s="355"/>
      <c r="CE38" s="355"/>
      <c r="CF38" s="355"/>
      <c r="CG38" s="355"/>
      <c r="CH38" s="355"/>
      <c r="CI38" s="355"/>
      <c r="CJ38" s="355"/>
      <c r="CK38" s="355"/>
      <c r="CL38" s="355"/>
      <c r="CM38" s="355"/>
      <c r="CN38" s="355"/>
      <c r="CO38" s="355"/>
      <c r="CP38" s="355"/>
      <c r="CQ38" s="355"/>
      <c r="CR38" s="355"/>
      <c r="CS38" s="355"/>
      <c r="CT38" s="355"/>
      <c r="CU38" s="355"/>
      <c r="CV38" s="355"/>
      <c r="CW38" s="355"/>
      <c r="CX38" s="355"/>
      <c r="CY38" s="355"/>
      <c r="CZ38" s="355"/>
      <c r="DA38" s="355"/>
      <c r="DB38" s="355"/>
      <c r="DC38" s="355"/>
      <c r="DD38" s="355"/>
      <c r="DE38" s="355"/>
      <c r="DF38" s="355"/>
      <c r="DG38" s="355"/>
      <c r="DH38" s="355"/>
      <c r="DI38" s="355"/>
      <c r="DJ38" s="355"/>
      <c r="DK38" s="355"/>
      <c r="DL38" s="355"/>
      <c r="DM38" s="355"/>
      <c r="DN38" s="355"/>
      <c r="DO38" s="355"/>
      <c r="DP38" s="355"/>
      <c r="DQ38" s="355"/>
      <c r="DR38" s="355"/>
      <c r="DS38" s="355"/>
      <c r="DT38" s="355"/>
      <c r="DU38" s="355"/>
      <c r="DV38" s="355"/>
      <c r="DW38" s="355"/>
      <c r="DX38" s="355"/>
      <c r="DY38" s="355"/>
      <c r="DZ38" s="355"/>
      <c r="EA38" s="355"/>
      <c r="EB38" s="355"/>
      <c r="EC38" s="355"/>
      <c r="ED38" s="355"/>
      <c r="EE38" s="355"/>
      <c r="EF38" s="355"/>
      <c r="EG38" s="355"/>
      <c r="EH38" s="355"/>
      <c r="EI38" s="355"/>
      <c r="EJ38" s="355"/>
      <c r="EK38" s="355"/>
      <c r="EL38" s="355"/>
      <c r="EM38" s="355"/>
      <c r="EN38" s="355"/>
      <c r="EO38" s="355"/>
      <c r="EP38" s="355"/>
      <c r="EQ38" s="355"/>
      <c r="ER38" s="355"/>
      <c r="ES38" s="355"/>
      <c r="ET38" s="355"/>
      <c r="EU38" s="355"/>
      <c r="EV38" s="355"/>
      <c r="EW38" s="355"/>
      <c r="EX38" s="355"/>
      <c r="EY38" s="355"/>
      <c r="EZ38" s="355"/>
      <c r="FA38" s="355"/>
      <c r="FB38" s="355"/>
      <c r="FC38" s="355"/>
      <c r="FD38" s="355"/>
      <c r="FE38" s="355"/>
      <c r="FF38" s="355"/>
      <c r="FG38" s="355"/>
      <c r="FH38" s="355"/>
      <c r="FI38" s="355"/>
      <c r="FJ38" s="355"/>
      <c r="FK38" s="355"/>
      <c r="FL38" s="355"/>
      <c r="FM38" s="355"/>
      <c r="FN38" s="355"/>
      <c r="FO38" s="355"/>
      <c r="FP38" s="355"/>
      <c r="FQ38" s="355"/>
      <c r="FR38" s="355"/>
      <c r="FS38" s="355"/>
      <c r="FT38" s="355"/>
      <c r="FU38" s="355"/>
      <c r="FV38" s="355"/>
      <c r="FW38" s="355"/>
      <c r="FX38" s="355"/>
      <c r="FY38" s="355"/>
      <c r="FZ38" s="355"/>
      <c r="GA38" s="355"/>
      <c r="GB38" s="355"/>
      <c r="GC38" s="355"/>
      <c r="GD38" s="355"/>
      <c r="GE38" s="355"/>
      <c r="GF38" s="355"/>
      <c r="GG38" s="355"/>
      <c r="GH38" s="355"/>
      <c r="GI38" s="355"/>
      <c r="GJ38" s="355"/>
      <c r="GK38" s="355"/>
      <c r="GL38" s="355"/>
      <c r="GM38" s="355"/>
      <c r="GN38" s="355"/>
      <c r="GO38" s="355"/>
      <c r="GP38" s="355"/>
      <c r="GQ38" s="355"/>
      <c r="GR38" s="355"/>
      <c r="GS38" s="355"/>
      <c r="GT38" s="355"/>
      <c r="GU38" s="355"/>
      <c r="GV38" s="355"/>
      <c r="GW38" s="355"/>
      <c r="GX38" s="355"/>
      <c r="GY38" s="355"/>
      <c r="GZ38" s="355"/>
      <c r="HA38" s="355"/>
      <c r="HB38" s="355"/>
      <c r="HC38" s="355"/>
      <c r="HD38" s="355"/>
      <c r="HE38" s="355"/>
      <c r="HF38" s="355"/>
      <c r="HG38" s="355"/>
      <c r="HH38" s="355"/>
      <c r="HI38" s="355"/>
      <c r="HJ38" s="355"/>
      <c r="HK38" s="355"/>
      <c r="HL38" s="355"/>
      <c r="HM38" s="355"/>
      <c r="HN38" s="355"/>
      <c r="HO38" s="355"/>
      <c r="HP38" s="355"/>
      <c r="HQ38" s="355"/>
      <c r="HR38" s="355"/>
      <c r="HS38" s="355"/>
      <c r="HT38" s="355"/>
      <c r="HU38" s="355"/>
      <c r="HV38" s="355"/>
      <c r="HW38" s="355"/>
      <c r="HX38" s="355"/>
      <c r="HY38" s="355"/>
      <c r="HZ38" s="355"/>
      <c r="IA38" s="355"/>
      <c r="IB38" s="355"/>
      <c r="IC38" s="355"/>
      <c r="ID38" s="355"/>
      <c r="IE38" s="355"/>
      <c r="IF38" s="355"/>
      <c r="IG38" s="355"/>
      <c r="IH38" s="355"/>
      <c r="II38" s="355"/>
      <c r="IJ38" s="355"/>
      <c r="IK38" s="355"/>
      <c r="IL38" s="355"/>
      <c r="IM38" s="355"/>
      <c r="IN38" s="355"/>
      <c r="IO38" s="355"/>
      <c r="IP38" s="355"/>
      <c r="IQ38" s="355"/>
      <c r="IR38" s="355"/>
      <c r="IS38" s="355"/>
      <c r="IT38" s="355"/>
      <c r="IU38" s="355"/>
      <c r="IV38" s="355"/>
    </row>
    <row r="39" spans="1:256" ht="15" x14ac:dyDescent="0.25">
      <c r="A39" s="355"/>
      <c r="B39" s="332"/>
      <c r="C39" s="373" t="s">
        <v>217</v>
      </c>
      <c r="D39" s="357"/>
      <c r="E39" s="358">
        <f>SUM(E33:E38)</f>
        <v>100</v>
      </c>
      <c r="F39" s="358">
        <f t="shared" ref="F39:J39" si="10">SUM(F33:F38)</f>
        <v>156</v>
      </c>
      <c r="G39" s="374">
        <f t="shared" si="10"/>
        <v>256</v>
      </c>
      <c r="H39" s="358">
        <f t="shared" si="10"/>
        <v>0</v>
      </c>
      <c r="I39" s="358">
        <f t="shared" si="10"/>
        <v>0</v>
      </c>
      <c r="J39" s="358">
        <f t="shared" si="10"/>
        <v>256</v>
      </c>
      <c r="K39" s="363"/>
      <c r="L39" s="516"/>
      <c r="M39" s="364"/>
      <c r="N39" s="273"/>
      <c r="O39" s="365"/>
      <c r="P39" s="365"/>
      <c r="Q39" s="272"/>
      <c r="R39" s="272"/>
      <c r="S39" s="364"/>
      <c r="T39" s="364"/>
      <c r="U39" s="273"/>
      <c r="V39" s="365"/>
      <c r="W39" s="365"/>
      <c r="X39" s="273"/>
      <c r="Y39" s="366"/>
      <c r="Z39" s="355"/>
      <c r="AA39" s="355"/>
      <c r="AB39" s="367"/>
      <c r="AC39" s="355"/>
      <c r="AD39" s="368"/>
      <c r="AE39" s="355"/>
      <c r="AF39" s="355"/>
      <c r="AG39" s="355"/>
      <c r="AH39" s="355"/>
      <c r="AI39" s="355"/>
      <c r="AJ39" s="355"/>
      <c r="AK39" s="355"/>
      <c r="AL39" s="355"/>
      <c r="AM39" s="355"/>
      <c r="AN39" s="355"/>
      <c r="AO39" s="355"/>
      <c r="AP39" s="355"/>
      <c r="AQ39" s="355"/>
      <c r="AR39" s="355"/>
      <c r="AS39" s="355"/>
      <c r="AT39" s="355"/>
      <c r="AU39" s="355"/>
      <c r="AV39" s="355"/>
      <c r="AW39" s="355"/>
      <c r="AX39" s="355"/>
      <c r="AY39" s="355"/>
      <c r="AZ39" s="355"/>
      <c r="BA39" s="355"/>
      <c r="BB39" s="355"/>
      <c r="BC39" s="355"/>
      <c r="BD39" s="355"/>
      <c r="BE39" s="355"/>
      <c r="BF39" s="355"/>
      <c r="BG39" s="355"/>
      <c r="BH39" s="355"/>
      <c r="BI39" s="355"/>
      <c r="BJ39" s="355"/>
      <c r="BK39" s="355"/>
      <c r="BL39" s="355"/>
      <c r="BM39" s="355"/>
      <c r="BN39" s="355"/>
      <c r="BO39" s="355"/>
      <c r="BP39" s="355"/>
      <c r="BQ39" s="355"/>
      <c r="BR39" s="355"/>
      <c r="BS39" s="355"/>
      <c r="BT39" s="355"/>
      <c r="BU39" s="355"/>
      <c r="BV39" s="355"/>
      <c r="BW39" s="355"/>
      <c r="BX39" s="355"/>
      <c r="BY39" s="355"/>
      <c r="BZ39" s="355"/>
      <c r="CA39" s="355"/>
      <c r="CB39" s="355"/>
      <c r="CC39" s="355"/>
      <c r="CD39" s="355"/>
      <c r="CE39" s="355"/>
      <c r="CF39" s="355"/>
      <c r="CG39" s="355"/>
      <c r="CH39" s="355"/>
      <c r="CI39" s="355"/>
      <c r="CJ39" s="355"/>
      <c r="CK39" s="355"/>
      <c r="CL39" s="355"/>
      <c r="CM39" s="355"/>
      <c r="CN39" s="355"/>
      <c r="CO39" s="355"/>
      <c r="CP39" s="355"/>
      <c r="CQ39" s="355"/>
      <c r="CR39" s="355"/>
      <c r="CS39" s="355"/>
      <c r="CT39" s="355"/>
      <c r="CU39" s="355"/>
      <c r="CV39" s="355"/>
      <c r="CW39" s="355"/>
      <c r="CX39" s="355"/>
      <c r="CY39" s="355"/>
      <c r="CZ39" s="355"/>
      <c r="DA39" s="355"/>
      <c r="DB39" s="355"/>
      <c r="DC39" s="355"/>
      <c r="DD39" s="355"/>
      <c r="DE39" s="355"/>
      <c r="DF39" s="355"/>
      <c r="DG39" s="355"/>
      <c r="DH39" s="355"/>
      <c r="DI39" s="355"/>
      <c r="DJ39" s="355"/>
      <c r="DK39" s="355"/>
      <c r="DL39" s="355"/>
      <c r="DM39" s="355"/>
      <c r="DN39" s="355"/>
      <c r="DO39" s="355"/>
      <c r="DP39" s="355"/>
      <c r="DQ39" s="355"/>
      <c r="DR39" s="355"/>
      <c r="DS39" s="355"/>
      <c r="DT39" s="355"/>
      <c r="DU39" s="355"/>
      <c r="DV39" s="355"/>
      <c r="DW39" s="355"/>
      <c r="DX39" s="355"/>
      <c r="DY39" s="355"/>
      <c r="DZ39" s="355"/>
      <c r="EA39" s="355"/>
      <c r="EB39" s="355"/>
      <c r="EC39" s="355"/>
      <c r="ED39" s="355"/>
      <c r="EE39" s="355"/>
      <c r="EF39" s="355"/>
      <c r="EG39" s="355"/>
      <c r="EH39" s="355"/>
      <c r="EI39" s="355"/>
      <c r="EJ39" s="355"/>
      <c r="EK39" s="355"/>
      <c r="EL39" s="355"/>
      <c r="EM39" s="355"/>
      <c r="EN39" s="355"/>
      <c r="EO39" s="355"/>
      <c r="EP39" s="355"/>
      <c r="EQ39" s="355"/>
      <c r="ER39" s="355"/>
      <c r="ES39" s="355"/>
      <c r="ET39" s="355"/>
      <c r="EU39" s="355"/>
      <c r="EV39" s="355"/>
      <c r="EW39" s="355"/>
      <c r="EX39" s="355"/>
      <c r="EY39" s="355"/>
      <c r="EZ39" s="355"/>
      <c r="FA39" s="355"/>
      <c r="FB39" s="355"/>
      <c r="FC39" s="355"/>
      <c r="FD39" s="355"/>
      <c r="FE39" s="355"/>
      <c r="FF39" s="355"/>
      <c r="FG39" s="355"/>
      <c r="FH39" s="355"/>
      <c r="FI39" s="355"/>
      <c r="FJ39" s="355"/>
      <c r="FK39" s="355"/>
      <c r="FL39" s="355"/>
      <c r="FM39" s="355"/>
      <c r="FN39" s="355"/>
      <c r="FO39" s="355"/>
      <c r="FP39" s="355"/>
      <c r="FQ39" s="355"/>
      <c r="FR39" s="355"/>
      <c r="FS39" s="355"/>
      <c r="FT39" s="355"/>
      <c r="FU39" s="355"/>
      <c r="FV39" s="355"/>
      <c r="FW39" s="355"/>
      <c r="FX39" s="355"/>
      <c r="FY39" s="355"/>
      <c r="FZ39" s="355"/>
      <c r="GA39" s="355"/>
      <c r="GB39" s="355"/>
      <c r="GC39" s="355"/>
      <c r="GD39" s="355"/>
      <c r="GE39" s="355"/>
      <c r="GF39" s="355"/>
      <c r="GG39" s="355"/>
      <c r="GH39" s="355"/>
      <c r="GI39" s="355"/>
      <c r="GJ39" s="355"/>
      <c r="GK39" s="355"/>
      <c r="GL39" s="355"/>
      <c r="GM39" s="355"/>
      <c r="GN39" s="355"/>
      <c r="GO39" s="355"/>
      <c r="GP39" s="355"/>
      <c r="GQ39" s="355"/>
      <c r="GR39" s="355"/>
      <c r="GS39" s="355"/>
      <c r="GT39" s="355"/>
      <c r="GU39" s="355"/>
      <c r="GV39" s="355"/>
      <c r="GW39" s="355"/>
      <c r="GX39" s="355"/>
      <c r="GY39" s="355"/>
      <c r="GZ39" s="355"/>
      <c r="HA39" s="355"/>
      <c r="HB39" s="355"/>
      <c r="HC39" s="355"/>
      <c r="HD39" s="355"/>
      <c r="HE39" s="355"/>
      <c r="HF39" s="355"/>
      <c r="HG39" s="355"/>
      <c r="HH39" s="355"/>
      <c r="HI39" s="355"/>
      <c r="HJ39" s="355"/>
      <c r="HK39" s="355"/>
      <c r="HL39" s="355"/>
      <c r="HM39" s="355"/>
      <c r="HN39" s="355"/>
      <c r="HO39" s="355"/>
      <c r="HP39" s="355"/>
      <c r="HQ39" s="355"/>
      <c r="HR39" s="355"/>
      <c r="HS39" s="355"/>
      <c r="HT39" s="355"/>
      <c r="HU39" s="355"/>
      <c r="HV39" s="355"/>
      <c r="HW39" s="355"/>
      <c r="HX39" s="355"/>
      <c r="HY39" s="355"/>
      <c r="HZ39" s="355"/>
      <c r="IA39" s="355"/>
      <c r="IB39" s="355"/>
      <c r="IC39" s="355"/>
      <c r="ID39" s="355"/>
      <c r="IE39" s="355"/>
      <c r="IF39" s="355"/>
      <c r="IG39" s="355"/>
      <c r="IH39" s="355"/>
      <c r="II39" s="355"/>
      <c r="IJ39" s="355"/>
      <c r="IK39" s="355"/>
      <c r="IL39" s="355"/>
      <c r="IM39" s="355"/>
      <c r="IN39" s="355"/>
      <c r="IO39" s="355"/>
      <c r="IP39" s="355"/>
      <c r="IQ39" s="355"/>
      <c r="IR39" s="355"/>
      <c r="IS39" s="355"/>
      <c r="IT39" s="355"/>
      <c r="IU39" s="355"/>
      <c r="IV39" s="355"/>
    </row>
    <row r="40" spans="1:256" ht="15" x14ac:dyDescent="0.25">
      <c r="A40" s="355"/>
      <c r="B40" s="332"/>
      <c r="C40" s="298" t="s">
        <v>82</v>
      </c>
      <c r="D40" s="357"/>
      <c r="E40" s="358"/>
      <c r="F40" s="358"/>
      <c r="G40" s="376"/>
      <c r="H40" s="375"/>
      <c r="I40" s="362"/>
      <c r="J40" s="362"/>
      <c r="K40" s="363"/>
      <c r="L40" s="516"/>
      <c r="M40" s="364"/>
      <c r="N40" s="273"/>
      <c r="O40" s="365"/>
      <c r="P40" s="365"/>
      <c r="Q40" s="272"/>
      <c r="R40" s="272"/>
      <c r="S40" s="364"/>
      <c r="T40" s="364"/>
      <c r="U40" s="273"/>
      <c r="V40" s="365"/>
      <c r="W40" s="365"/>
      <c r="X40" s="273"/>
      <c r="Y40" s="366"/>
      <c r="Z40" s="355"/>
      <c r="AA40" s="355"/>
      <c r="AB40" s="367"/>
      <c r="AC40" s="355"/>
      <c r="AD40" s="368"/>
      <c r="AE40" s="355"/>
      <c r="AF40" s="355"/>
      <c r="AG40" s="355"/>
      <c r="AH40" s="355"/>
      <c r="AI40" s="355"/>
      <c r="AJ40" s="355"/>
      <c r="AK40" s="355"/>
      <c r="AL40" s="355"/>
      <c r="AM40" s="355"/>
      <c r="AN40" s="355"/>
      <c r="AO40" s="355"/>
      <c r="AP40" s="355"/>
      <c r="AQ40" s="355"/>
      <c r="AR40" s="355"/>
      <c r="AS40" s="355"/>
      <c r="AT40" s="355"/>
      <c r="AU40" s="355"/>
      <c r="AV40" s="355"/>
      <c r="AW40" s="355"/>
      <c r="AX40" s="355"/>
      <c r="AY40" s="355"/>
      <c r="AZ40" s="355"/>
      <c r="BA40" s="355"/>
      <c r="BB40" s="355"/>
      <c r="BC40" s="355"/>
      <c r="BD40" s="355"/>
      <c r="BE40" s="355"/>
      <c r="BF40" s="355"/>
      <c r="BG40" s="355"/>
      <c r="BH40" s="355"/>
      <c r="BI40" s="355"/>
      <c r="BJ40" s="355"/>
      <c r="BK40" s="355"/>
      <c r="BL40" s="355"/>
      <c r="BM40" s="355"/>
      <c r="BN40" s="355"/>
      <c r="BO40" s="355"/>
      <c r="BP40" s="355"/>
      <c r="BQ40" s="355"/>
      <c r="BR40" s="355"/>
      <c r="BS40" s="355"/>
      <c r="BT40" s="355"/>
      <c r="BU40" s="355"/>
      <c r="BV40" s="355"/>
      <c r="BW40" s="355"/>
      <c r="BX40" s="355"/>
      <c r="BY40" s="355"/>
      <c r="BZ40" s="355"/>
      <c r="CA40" s="355"/>
      <c r="CB40" s="355"/>
      <c r="CC40" s="355"/>
      <c r="CD40" s="355"/>
      <c r="CE40" s="355"/>
      <c r="CF40" s="355"/>
      <c r="CG40" s="355"/>
      <c r="CH40" s="355"/>
      <c r="CI40" s="355"/>
      <c r="CJ40" s="355"/>
      <c r="CK40" s="355"/>
      <c r="CL40" s="355"/>
      <c r="CM40" s="355"/>
      <c r="CN40" s="355"/>
      <c r="CO40" s="355"/>
      <c r="CP40" s="355"/>
      <c r="CQ40" s="355"/>
      <c r="CR40" s="355"/>
      <c r="CS40" s="355"/>
      <c r="CT40" s="355"/>
      <c r="CU40" s="355"/>
      <c r="CV40" s="355"/>
      <c r="CW40" s="355"/>
      <c r="CX40" s="355"/>
      <c r="CY40" s="355"/>
      <c r="CZ40" s="355"/>
      <c r="DA40" s="355"/>
      <c r="DB40" s="355"/>
      <c r="DC40" s="355"/>
      <c r="DD40" s="355"/>
      <c r="DE40" s="355"/>
      <c r="DF40" s="355"/>
      <c r="DG40" s="355"/>
      <c r="DH40" s="355"/>
      <c r="DI40" s="355"/>
      <c r="DJ40" s="355"/>
      <c r="DK40" s="355"/>
      <c r="DL40" s="355"/>
      <c r="DM40" s="355"/>
      <c r="DN40" s="355"/>
      <c r="DO40" s="355"/>
      <c r="DP40" s="355"/>
      <c r="DQ40" s="355"/>
      <c r="DR40" s="355"/>
      <c r="DS40" s="355"/>
      <c r="DT40" s="355"/>
      <c r="DU40" s="355"/>
      <c r="DV40" s="355"/>
      <c r="DW40" s="355"/>
      <c r="DX40" s="355"/>
      <c r="DY40" s="355"/>
      <c r="DZ40" s="355"/>
      <c r="EA40" s="355"/>
      <c r="EB40" s="355"/>
      <c r="EC40" s="355"/>
      <c r="ED40" s="355"/>
      <c r="EE40" s="355"/>
      <c r="EF40" s="355"/>
      <c r="EG40" s="355"/>
      <c r="EH40" s="355"/>
      <c r="EI40" s="355"/>
      <c r="EJ40" s="355"/>
      <c r="EK40" s="355"/>
      <c r="EL40" s="355"/>
      <c r="EM40" s="355"/>
      <c r="EN40" s="355"/>
      <c r="EO40" s="355"/>
      <c r="EP40" s="355"/>
      <c r="EQ40" s="355"/>
      <c r="ER40" s="355"/>
      <c r="ES40" s="355"/>
      <c r="ET40" s="355"/>
      <c r="EU40" s="355"/>
      <c r="EV40" s="355"/>
      <c r="EW40" s="355"/>
      <c r="EX40" s="355"/>
      <c r="EY40" s="355"/>
      <c r="EZ40" s="355"/>
      <c r="FA40" s="355"/>
      <c r="FB40" s="355"/>
      <c r="FC40" s="355"/>
      <c r="FD40" s="355"/>
      <c r="FE40" s="355"/>
      <c r="FF40" s="355"/>
      <c r="FG40" s="355"/>
      <c r="FH40" s="355"/>
      <c r="FI40" s="355"/>
      <c r="FJ40" s="355"/>
      <c r="FK40" s="355"/>
      <c r="FL40" s="355"/>
      <c r="FM40" s="355"/>
      <c r="FN40" s="355"/>
      <c r="FO40" s="355"/>
      <c r="FP40" s="355"/>
      <c r="FQ40" s="355"/>
      <c r="FR40" s="355"/>
      <c r="FS40" s="355"/>
      <c r="FT40" s="355"/>
      <c r="FU40" s="355"/>
      <c r="FV40" s="355"/>
      <c r="FW40" s="355"/>
      <c r="FX40" s="355"/>
      <c r="FY40" s="355"/>
      <c r="FZ40" s="355"/>
      <c r="GA40" s="355"/>
      <c r="GB40" s="355"/>
      <c r="GC40" s="355"/>
      <c r="GD40" s="355"/>
      <c r="GE40" s="355"/>
      <c r="GF40" s="355"/>
      <c r="GG40" s="355"/>
      <c r="GH40" s="355"/>
      <c r="GI40" s="355"/>
      <c r="GJ40" s="355"/>
      <c r="GK40" s="355"/>
      <c r="GL40" s="355"/>
      <c r="GM40" s="355"/>
      <c r="GN40" s="355"/>
      <c r="GO40" s="355"/>
      <c r="GP40" s="355"/>
      <c r="GQ40" s="355"/>
      <c r="GR40" s="355"/>
      <c r="GS40" s="355"/>
      <c r="GT40" s="355"/>
      <c r="GU40" s="355"/>
      <c r="GV40" s="355"/>
      <c r="GW40" s="355"/>
      <c r="GX40" s="355"/>
      <c r="GY40" s="355"/>
      <c r="GZ40" s="355"/>
      <c r="HA40" s="355"/>
      <c r="HB40" s="355"/>
      <c r="HC40" s="355"/>
      <c r="HD40" s="355"/>
      <c r="HE40" s="355"/>
      <c r="HF40" s="355"/>
      <c r="HG40" s="355"/>
      <c r="HH40" s="355"/>
      <c r="HI40" s="355"/>
      <c r="HJ40" s="355"/>
      <c r="HK40" s="355"/>
      <c r="HL40" s="355"/>
      <c r="HM40" s="355"/>
      <c r="HN40" s="355"/>
      <c r="HO40" s="355"/>
      <c r="HP40" s="355"/>
      <c r="HQ40" s="355"/>
      <c r="HR40" s="355"/>
      <c r="HS40" s="355"/>
      <c r="HT40" s="355"/>
      <c r="HU40" s="355"/>
      <c r="HV40" s="355"/>
      <c r="HW40" s="355"/>
      <c r="HX40" s="355"/>
      <c r="HY40" s="355"/>
      <c r="HZ40" s="355"/>
      <c r="IA40" s="355"/>
      <c r="IB40" s="355"/>
      <c r="IC40" s="355"/>
      <c r="ID40" s="355"/>
      <c r="IE40" s="355"/>
      <c r="IF40" s="355"/>
      <c r="IG40" s="355"/>
      <c r="IH40" s="355"/>
      <c r="II40" s="355"/>
      <c r="IJ40" s="355"/>
      <c r="IK40" s="355"/>
      <c r="IL40" s="355"/>
      <c r="IM40" s="355"/>
      <c r="IN40" s="355"/>
      <c r="IO40" s="355"/>
      <c r="IP40" s="355"/>
      <c r="IQ40" s="355"/>
      <c r="IR40" s="355"/>
      <c r="IS40" s="355"/>
      <c r="IT40" s="355"/>
      <c r="IU40" s="355"/>
      <c r="IV40" s="355"/>
    </row>
    <row r="41" spans="1:256" ht="15" x14ac:dyDescent="0.25">
      <c r="A41" s="355"/>
      <c r="B41" s="332"/>
      <c r="C41" s="369" t="s">
        <v>492</v>
      </c>
      <c r="D41" s="357"/>
      <c r="E41" s="369">
        <v>5</v>
      </c>
      <c r="F41" s="369"/>
      <c r="G41" s="370">
        <f>SUM(E41:F41)</f>
        <v>5</v>
      </c>
      <c r="H41" s="371"/>
      <c r="I41" s="372"/>
      <c r="J41" s="362">
        <f t="shared" ref="J41:J46" si="11">G41-H41-I41</f>
        <v>5</v>
      </c>
      <c r="K41" s="363"/>
      <c r="L41" s="516"/>
      <c r="M41" s="364"/>
      <c r="N41" s="273"/>
      <c r="O41" s="365"/>
      <c r="P41" s="365"/>
      <c r="Q41" s="272"/>
      <c r="R41" s="272"/>
      <c r="S41" s="364"/>
      <c r="T41" s="364"/>
      <c r="U41" s="273"/>
      <c r="V41" s="365"/>
      <c r="W41" s="365"/>
      <c r="X41" s="273"/>
      <c r="Y41" s="366"/>
      <c r="Z41" s="355"/>
      <c r="AA41" s="355"/>
      <c r="AB41" s="367"/>
      <c r="AC41" s="355"/>
      <c r="AD41" s="368"/>
      <c r="AE41" s="355"/>
      <c r="AF41" s="355"/>
      <c r="AG41" s="355"/>
      <c r="AH41" s="355"/>
      <c r="AI41" s="355"/>
      <c r="AJ41" s="355"/>
      <c r="AK41" s="355"/>
      <c r="AL41" s="355"/>
      <c r="AM41" s="355"/>
      <c r="AN41" s="355"/>
      <c r="AO41" s="355"/>
      <c r="AP41" s="355"/>
      <c r="AQ41" s="355"/>
      <c r="AR41" s="355"/>
      <c r="AS41" s="355"/>
      <c r="AT41" s="355"/>
      <c r="AU41" s="355"/>
      <c r="AV41" s="355"/>
      <c r="AW41" s="355"/>
      <c r="AX41" s="355"/>
      <c r="AY41" s="355"/>
      <c r="AZ41" s="355"/>
      <c r="BA41" s="355"/>
      <c r="BB41" s="355"/>
      <c r="BC41" s="355"/>
      <c r="BD41" s="355"/>
      <c r="BE41" s="355"/>
      <c r="BF41" s="355"/>
      <c r="BG41" s="355"/>
      <c r="BH41" s="355"/>
      <c r="BI41" s="355"/>
      <c r="BJ41" s="355"/>
      <c r="BK41" s="355"/>
      <c r="BL41" s="355"/>
      <c r="BM41" s="355"/>
      <c r="BN41" s="355"/>
      <c r="BO41" s="355"/>
      <c r="BP41" s="355"/>
      <c r="BQ41" s="355"/>
      <c r="BR41" s="355"/>
      <c r="BS41" s="355"/>
      <c r="BT41" s="355"/>
      <c r="BU41" s="355"/>
      <c r="BV41" s="355"/>
      <c r="BW41" s="355"/>
      <c r="BX41" s="355"/>
      <c r="BY41" s="355"/>
      <c r="BZ41" s="355"/>
      <c r="CA41" s="355"/>
      <c r="CB41" s="355"/>
      <c r="CC41" s="355"/>
      <c r="CD41" s="355"/>
      <c r="CE41" s="355"/>
      <c r="CF41" s="355"/>
      <c r="CG41" s="355"/>
      <c r="CH41" s="355"/>
      <c r="CI41" s="355"/>
      <c r="CJ41" s="355"/>
      <c r="CK41" s="355"/>
      <c r="CL41" s="355"/>
      <c r="CM41" s="355"/>
      <c r="CN41" s="355"/>
      <c r="CO41" s="355"/>
      <c r="CP41" s="355"/>
      <c r="CQ41" s="355"/>
      <c r="CR41" s="355"/>
      <c r="CS41" s="355"/>
      <c r="CT41" s="355"/>
      <c r="CU41" s="355"/>
      <c r="CV41" s="355"/>
      <c r="CW41" s="355"/>
      <c r="CX41" s="355"/>
      <c r="CY41" s="355"/>
      <c r="CZ41" s="355"/>
      <c r="DA41" s="355"/>
      <c r="DB41" s="355"/>
      <c r="DC41" s="355"/>
      <c r="DD41" s="355"/>
      <c r="DE41" s="355"/>
      <c r="DF41" s="355"/>
      <c r="DG41" s="355"/>
      <c r="DH41" s="355"/>
      <c r="DI41" s="355"/>
      <c r="DJ41" s="355"/>
      <c r="DK41" s="355"/>
      <c r="DL41" s="355"/>
      <c r="DM41" s="355"/>
      <c r="DN41" s="355"/>
      <c r="DO41" s="355"/>
      <c r="DP41" s="355"/>
      <c r="DQ41" s="355"/>
      <c r="DR41" s="355"/>
      <c r="DS41" s="355"/>
      <c r="DT41" s="355"/>
      <c r="DU41" s="355"/>
      <c r="DV41" s="355"/>
      <c r="DW41" s="355"/>
      <c r="DX41" s="355"/>
      <c r="DY41" s="355"/>
      <c r="DZ41" s="355"/>
      <c r="EA41" s="355"/>
      <c r="EB41" s="355"/>
      <c r="EC41" s="355"/>
      <c r="ED41" s="355"/>
      <c r="EE41" s="355"/>
      <c r="EF41" s="355"/>
      <c r="EG41" s="355"/>
      <c r="EH41" s="355"/>
      <c r="EI41" s="355"/>
      <c r="EJ41" s="355"/>
      <c r="EK41" s="355"/>
      <c r="EL41" s="355"/>
      <c r="EM41" s="355"/>
      <c r="EN41" s="355"/>
      <c r="EO41" s="355"/>
      <c r="EP41" s="355"/>
      <c r="EQ41" s="355"/>
      <c r="ER41" s="355"/>
      <c r="ES41" s="355"/>
      <c r="ET41" s="355"/>
      <c r="EU41" s="355"/>
      <c r="EV41" s="355"/>
      <c r="EW41" s="355"/>
      <c r="EX41" s="355"/>
      <c r="EY41" s="355"/>
      <c r="EZ41" s="355"/>
      <c r="FA41" s="355"/>
      <c r="FB41" s="355"/>
      <c r="FC41" s="355"/>
      <c r="FD41" s="355"/>
      <c r="FE41" s="355"/>
      <c r="FF41" s="355"/>
      <c r="FG41" s="355"/>
      <c r="FH41" s="355"/>
      <c r="FI41" s="355"/>
      <c r="FJ41" s="355"/>
      <c r="FK41" s="355"/>
      <c r="FL41" s="355"/>
      <c r="FM41" s="355"/>
      <c r="FN41" s="355"/>
      <c r="FO41" s="355"/>
      <c r="FP41" s="355"/>
      <c r="FQ41" s="355"/>
      <c r="FR41" s="355"/>
      <c r="FS41" s="355"/>
      <c r="FT41" s="355"/>
      <c r="FU41" s="355"/>
      <c r="FV41" s="355"/>
      <c r="FW41" s="355"/>
      <c r="FX41" s="355"/>
      <c r="FY41" s="355"/>
      <c r="FZ41" s="355"/>
      <c r="GA41" s="355"/>
      <c r="GB41" s="355"/>
      <c r="GC41" s="355"/>
      <c r="GD41" s="355"/>
      <c r="GE41" s="355"/>
      <c r="GF41" s="355"/>
      <c r="GG41" s="355"/>
      <c r="GH41" s="355"/>
      <c r="GI41" s="355"/>
      <c r="GJ41" s="355"/>
      <c r="GK41" s="355"/>
      <c r="GL41" s="355"/>
      <c r="GM41" s="355"/>
      <c r="GN41" s="355"/>
      <c r="GO41" s="355"/>
      <c r="GP41" s="355"/>
      <c r="GQ41" s="355"/>
      <c r="GR41" s="355"/>
      <c r="GS41" s="355"/>
      <c r="GT41" s="355"/>
      <c r="GU41" s="355"/>
      <c r="GV41" s="355"/>
      <c r="GW41" s="355"/>
      <c r="GX41" s="355"/>
      <c r="GY41" s="355"/>
      <c r="GZ41" s="355"/>
      <c r="HA41" s="355"/>
      <c r="HB41" s="355"/>
      <c r="HC41" s="355"/>
      <c r="HD41" s="355"/>
      <c r="HE41" s="355"/>
      <c r="HF41" s="355"/>
      <c r="HG41" s="355"/>
      <c r="HH41" s="355"/>
      <c r="HI41" s="355"/>
      <c r="HJ41" s="355"/>
      <c r="HK41" s="355"/>
      <c r="HL41" s="355"/>
      <c r="HM41" s="355"/>
      <c r="HN41" s="355"/>
      <c r="HO41" s="355"/>
      <c r="HP41" s="355"/>
      <c r="HQ41" s="355"/>
      <c r="HR41" s="355"/>
      <c r="HS41" s="355"/>
      <c r="HT41" s="355"/>
      <c r="HU41" s="355"/>
      <c r="HV41" s="355"/>
      <c r="HW41" s="355"/>
      <c r="HX41" s="355"/>
      <c r="HY41" s="355"/>
      <c r="HZ41" s="355"/>
      <c r="IA41" s="355"/>
      <c r="IB41" s="355"/>
      <c r="IC41" s="355"/>
      <c r="ID41" s="355"/>
      <c r="IE41" s="355"/>
      <c r="IF41" s="355"/>
      <c r="IG41" s="355"/>
      <c r="IH41" s="355"/>
      <c r="II41" s="355"/>
      <c r="IJ41" s="355"/>
      <c r="IK41" s="355"/>
      <c r="IL41" s="355"/>
      <c r="IM41" s="355"/>
      <c r="IN41" s="355"/>
      <c r="IO41" s="355"/>
      <c r="IP41" s="355"/>
      <c r="IQ41" s="355"/>
      <c r="IR41" s="355"/>
      <c r="IS41" s="355"/>
      <c r="IT41" s="355"/>
      <c r="IU41" s="355"/>
      <c r="IV41" s="355"/>
    </row>
    <row r="42" spans="1:256" ht="15" x14ac:dyDescent="0.25">
      <c r="A42" s="355"/>
      <c r="B42" s="332"/>
      <c r="C42" s="369" t="s">
        <v>493</v>
      </c>
      <c r="D42" s="357"/>
      <c r="E42" s="369">
        <v>100</v>
      </c>
      <c r="F42" s="369"/>
      <c r="G42" s="370">
        <f t="shared" ref="G42:G78" si="12">SUM(E42:F42)</f>
        <v>100</v>
      </c>
      <c r="H42" s="371"/>
      <c r="I42" s="372">
        <v>50</v>
      </c>
      <c r="J42" s="362">
        <f t="shared" si="11"/>
        <v>50</v>
      </c>
      <c r="K42" s="363"/>
      <c r="L42" s="516"/>
      <c r="M42" s="364"/>
      <c r="N42" s="273"/>
      <c r="O42" s="365"/>
      <c r="P42" s="365"/>
      <c r="Q42" s="272"/>
      <c r="R42" s="272"/>
      <c r="S42" s="364"/>
      <c r="T42" s="364"/>
      <c r="U42" s="273"/>
      <c r="V42" s="365"/>
      <c r="W42" s="365"/>
      <c r="X42" s="273"/>
      <c r="Y42" s="366"/>
      <c r="Z42" s="355"/>
      <c r="AA42" s="355"/>
      <c r="AB42" s="367"/>
      <c r="AC42" s="355"/>
      <c r="AD42" s="368"/>
      <c r="AE42" s="355"/>
      <c r="AF42" s="355"/>
      <c r="AG42" s="355"/>
      <c r="AH42" s="355"/>
      <c r="AI42" s="355"/>
      <c r="AJ42" s="355"/>
      <c r="AK42" s="355"/>
      <c r="AL42" s="355"/>
      <c r="AM42" s="355"/>
      <c r="AN42" s="355"/>
      <c r="AO42" s="355"/>
      <c r="AP42" s="355"/>
      <c r="AQ42" s="355"/>
      <c r="AR42" s="355"/>
      <c r="AS42" s="355"/>
      <c r="AT42" s="355"/>
      <c r="AU42" s="355"/>
      <c r="AV42" s="355"/>
      <c r="AW42" s="355"/>
      <c r="AX42" s="355"/>
      <c r="AY42" s="355"/>
      <c r="AZ42" s="355"/>
      <c r="BA42" s="355"/>
      <c r="BB42" s="355"/>
      <c r="BC42" s="355"/>
      <c r="BD42" s="355"/>
      <c r="BE42" s="355"/>
      <c r="BF42" s="355"/>
      <c r="BG42" s="355"/>
      <c r="BH42" s="355"/>
      <c r="BI42" s="355"/>
      <c r="BJ42" s="355"/>
      <c r="BK42" s="355"/>
      <c r="BL42" s="355"/>
      <c r="BM42" s="355"/>
      <c r="BN42" s="355"/>
      <c r="BO42" s="355"/>
      <c r="BP42" s="355"/>
      <c r="BQ42" s="355"/>
      <c r="BR42" s="355"/>
      <c r="BS42" s="355"/>
      <c r="BT42" s="355"/>
      <c r="BU42" s="355"/>
      <c r="BV42" s="355"/>
      <c r="BW42" s="355"/>
      <c r="BX42" s="355"/>
      <c r="BY42" s="355"/>
      <c r="BZ42" s="355"/>
      <c r="CA42" s="355"/>
      <c r="CB42" s="355"/>
      <c r="CC42" s="355"/>
      <c r="CD42" s="355"/>
      <c r="CE42" s="355"/>
      <c r="CF42" s="355"/>
      <c r="CG42" s="355"/>
      <c r="CH42" s="355"/>
      <c r="CI42" s="355"/>
      <c r="CJ42" s="355"/>
      <c r="CK42" s="355"/>
      <c r="CL42" s="355"/>
      <c r="CM42" s="355"/>
      <c r="CN42" s="355"/>
      <c r="CO42" s="355"/>
      <c r="CP42" s="355"/>
      <c r="CQ42" s="355"/>
      <c r="CR42" s="355"/>
      <c r="CS42" s="355"/>
      <c r="CT42" s="355"/>
      <c r="CU42" s="355"/>
      <c r="CV42" s="355"/>
      <c r="CW42" s="355"/>
      <c r="CX42" s="355"/>
      <c r="CY42" s="355"/>
      <c r="CZ42" s="355"/>
      <c r="DA42" s="355"/>
      <c r="DB42" s="355"/>
      <c r="DC42" s="355"/>
      <c r="DD42" s="355"/>
      <c r="DE42" s="355"/>
      <c r="DF42" s="355"/>
      <c r="DG42" s="355"/>
      <c r="DH42" s="355"/>
      <c r="DI42" s="355"/>
      <c r="DJ42" s="355"/>
      <c r="DK42" s="355"/>
      <c r="DL42" s="355"/>
      <c r="DM42" s="355"/>
      <c r="DN42" s="355"/>
      <c r="DO42" s="355"/>
      <c r="DP42" s="355"/>
      <c r="DQ42" s="355"/>
      <c r="DR42" s="355"/>
      <c r="DS42" s="355"/>
      <c r="DT42" s="355"/>
      <c r="DU42" s="355"/>
      <c r="DV42" s="355"/>
      <c r="DW42" s="355"/>
      <c r="DX42" s="355"/>
      <c r="DY42" s="355"/>
      <c r="DZ42" s="355"/>
      <c r="EA42" s="355"/>
      <c r="EB42" s="355"/>
      <c r="EC42" s="355"/>
      <c r="ED42" s="355"/>
      <c r="EE42" s="355"/>
      <c r="EF42" s="355"/>
      <c r="EG42" s="355"/>
      <c r="EH42" s="355"/>
      <c r="EI42" s="355"/>
      <c r="EJ42" s="355"/>
      <c r="EK42" s="355"/>
      <c r="EL42" s="355"/>
      <c r="EM42" s="355"/>
      <c r="EN42" s="355"/>
      <c r="EO42" s="355"/>
      <c r="EP42" s="355"/>
      <c r="EQ42" s="355"/>
      <c r="ER42" s="355"/>
      <c r="ES42" s="355"/>
      <c r="ET42" s="355"/>
      <c r="EU42" s="355"/>
      <c r="EV42" s="355"/>
      <c r="EW42" s="355"/>
      <c r="EX42" s="355"/>
      <c r="EY42" s="355"/>
      <c r="EZ42" s="355"/>
      <c r="FA42" s="355"/>
      <c r="FB42" s="355"/>
      <c r="FC42" s="355"/>
      <c r="FD42" s="355"/>
      <c r="FE42" s="355"/>
      <c r="FF42" s="355"/>
      <c r="FG42" s="355"/>
      <c r="FH42" s="355"/>
      <c r="FI42" s="355"/>
      <c r="FJ42" s="355"/>
      <c r="FK42" s="355"/>
      <c r="FL42" s="355"/>
      <c r="FM42" s="355"/>
      <c r="FN42" s="355"/>
      <c r="FO42" s="355"/>
      <c r="FP42" s="355"/>
      <c r="FQ42" s="355"/>
      <c r="FR42" s="355"/>
      <c r="FS42" s="355"/>
      <c r="FT42" s="355"/>
      <c r="FU42" s="355"/>
      <c r="FV42" s="355"/>
      <c r="FW42" s="355"/>
      <c r="FX42" s="355"/>
      <c r="FY42" s="355"/>
      <c r="FZ42" s="355"/>
      <c r="GA42" s="355"/>
      <c r="GB42" s="355"/>
      <c r="GC42" s="355"/>
      <c r="GD42" s="355"/>
      <c r="GE42" s="355"/>
      <c r="GF42" s="355"/>
      <c r="GG42" s="355"/>
      <c r="GH42" s="355"/>
      <c r="GI42" s="355"/>
      <c r="GJ42" s="355"/>
      <c r="GK42" s="355"/>
      <c r="GL42" s="355"/>
      <c r="GM42" s="355"/>
      <c r="GN42" s="355"/>
      <c r="GO42" s="355"/>
      <c r="GP42" s="355"/>
      <c r="GQ42" s="355"/>
      <c r="GR42" s="355"/>
      <c r="GS42" s="355"/>
      <c r="GT42" s="355"/>
      <c r="GU42" s="355"/>
      <c r="GV42" s="355"/>
      <c r="GW42" s="355"/>
      <c r="GX42" s="355"/>
      <c r="GY42" s="355"/>
      <c r="GZ42" s="355"/>
      <c r="HA42" s="355"/>
      <c r="HB42" s="355"/>
      <c r="HC42" s="355"/>
      <c r="HD42" s="355"/>
      <c r="HE42" s="355"/>
      <c r="HF42" s="355"/>
      <c r="HG42" s="355"/>
      <c r="HH42" s="355"/>
      <c r="HI42" s="355"/>
      <c r="HJ42" s="355"/>
      <c r="HK42" s="355"/>
      <c r="HL42" s="355"/>
      <c r="HM42" s="355"/>
      <c r="HN42" s="355"/>
      <c r="HO42" s="355"/>
      <c r="HP42" s="355"/>
      <c r="HQ42" s="355"/>
      <c r="HR42" s="355"/>
      <c r="HS42" s="355"/>
      <c r="HT42" s="355"/>
      <c r="HU42" s="355"/>
      <c r="HV42" s="355"/>
      <c r="HW42" s="355"/>
      <c r="HX42" s="355"/>
      <c r="HY42" s="355"/>
      <c r="HZ42" s="355"/>
      <c r="IA42" s="355"/>
      <c r="IB42" s="355"/>
      <c r="IC42" s="355"/>
      <c r="ID42" s="355"/>
      <c r="IE42" s="355"/>
      <c r="IF42" s="355"/>
      <c r="IG42" s="355"/>
      <c r="IH42" s="355"/>
      <c r="II42" s="355"/>
      <c r="IJ42" s="355"/>
      <c r="IK42" s="355"/>
      <c r="IL42" s="355"/>
      <c r="IM42" s="355"/>
      <c r="IN42" s="355"/>
      <c r="IO42" s="355"/>
      <c r="IP42" s="355"/>
      <c r="IQ42" s="355"/>
      <c r="IR42" s="355"/>
      <c r="IS42" s="355"/>
      <c r="IT42" s="355"/>
      <c r="IU42" s="355"/>
      <c r="IV42" s="355"/>
    </row>
    <row r="43" spans="1:256" ht="15" x14ac:dyDescent="0.25">
      <c r="A43" s="355"/>
      <c r="B43" s="332"/>
      <c r="C43" s="369" t="s">
        <v>495</v>
      </c>
      <c r="D43" s="357"/>
      <c r="E43" s="369">
        <v>100</v>
      </c>
      <c r="F43" s="369"/>
      <c r="G43" s="370">
        <f t="shared" si="12"/>
        <v>100</v>
      </c>
      <c r="H43" s="371"/>
      <c r="I43" s="372">
        <v>50</v>
      </c>
      <c r="J43" s="362">
        <f t="shared" si="11"/>
        <v>50</v>
      </c>
      <c r="K43" s="363"/>
      <c r="L43" s="516"/>
      <c r="M43" s="364"/>
      <c r="N43" s="273"/>
      <c r="O43" s="365"/>
      <c r="P43" s="365"/>
      <c r="Q43" s="272"/>
      <c r="R43" s="272"/>
      <c r="S43" s="364"/>
      <c r="T43" s="364"/>
      <c r="U43" s="273"/>
      <c r="V43" s="365"/>
      <c r="W43" s="365"/>
      <c r="X43" s="273"/>
      <c r="Y43" s="366"/>
      <c r="Z43" s="355"/>
      <c r="AA43" s="355"/>
      <c r="AB43" s="367"/>
      <c r="AC43" s="355"/>
      <c r="AD43" s="368"/>
      <c r="AE43" s="355"/>
      <c r="AF43" s="355"/>
      <c r="AG43" s="355"/>
      <c r="AH43" s="355"/>
      <c r="AI43" s="355"/>
      <c r="AJ43" s="355"/>
      <c r="AK43" s="355"/>
      <c r="AL43" s="355"/>
      <c r="AM43" s="355"/>
      <c r="AN43" s="355"/>
      <c r="AO43" s="355"/>
      <c r="AP43" s="355"/>
      <c r="AQ43" s="355"/>
      <c r="AR43" s="355"/>
      <c r="AS43" s="355"/>
      <c r="AT43" s="355"/>
      <c r="AU43" s="355"/>
      <c r="AV43" s="355"/>
      <c r="AW43" s="355"/>
      <c r="AX43" s="355"/>
      <c r="AY43" s="355"/>
      <c r="AZ43" s="355"/>
      <c r="BA43" s="355"/>
      <c r="BB43" s="355"/>
      <c r="BC43" s="355"/>
      <c r="BD43" s="355"/>
      <c r="BE43" s="355"/>
      <c r="BF43" s="355"/>
      <c r="BG43" s="355"/>
      <c r="BH43" s="355"/>
      <c r="BI43" s="355"/>
      <c r="BJ43" s="355"/>
      <c r="BK43" s="355"/>
      <c r="BL43" s="355"/>
      <c r="BM43" s="355"/>
      <c r="BN43" s="355"/>
      <c r="BO43" s="355"/>
      <c r="BP43" s="355"/>
      <c r="BQ43" s="355"/>
      <c r="BR43" s="355"/>
      <c r="BS43" s="355"/>
      <c r="BT43" s="355"/>
      <c r="BU43" s="355"/>
      <c r="BV43" s="355"/>
      <c r="BW43" s="355"/>
      <c r="BX43" s="355"/>
      <c r="BY43" s="355"/>
      <c r="BZ43" s="355"/>
      <c r="CA43" s="355"/>
      <c r="CB43" s="355"/>
      <c r="CC43" s="355"/>
      <c r="CD43" s="355"/>
      <c r="CE43" s="355"/>
      <c r="CF43" s="355"/>
      <c r="CG43" s="355"/>
      <c r="CH43" s="355"/>
      <c r="CI43" s="355"/>
      <c r="CJ43" s="355"/>
      <c r="CK43" s="355"/>
      <c r="CL43" s="355"/>
      <c r="CM43" s="355"/>
      <c r="CN43" s="355"/>
      <c r="CO43" s="355"/>
      <c r="CP43" s="355"/>
      <c r="CQ43" s="355"/>
      <c r="CR43" s="355"/>
      <c r="CS43" s="355"/>
      <c r="CT43" s="355"/>
      <c r="CU43" s="355"/>
      <c r="CV43" s="355"/>
      <c r="CW43" s="355"/>
      <c r="CX43" s="355"/>
      <c r="CY43" s="355"/>
      <c r="CZ43" s="355"/>
      <c r="DA43" s="355"/>
      <c r="DB43" s="355"/>
      <c r="DC43" s="355"/>
      <c r="DD43" s="355"/>
      <c r="DE43" s="355"/>
      <c r="DF43" s="355"/>
      <c r="DG43" s="355"/>
      <c r="DH43" s="355"/>
      <c r="DI43" s="355"/>
      <c r="DJ43" s="355"/>
      <c r="DK43" s="355"/>
      <c r="DL43" s="355"/>
      <c r="DM43" s="355"/>
      <c r="DN43" s="355"/>
      <c r="DO43" s="355"/>
      <c r="DP43" s="355"/>
      <c r="DQ43" s="355"/>
      <c r="DR43" s="355"/>
      <c r="DS43" s="355"/>
      <c r="DT43" s="355"/>
      <c r="DU43" s="355"/>
      <c r="DV43" s="355"/>
      <c r="DW43" s="355"/>
      <c r="DX43" s="355"/>
      <c r="DY43" s="355"/>
      <c r="DZ43" s="355"/>
      <c r="EA43" s="355"/>
      <c r="EB43" s="355"/>
      <c r="EC43" s="355"/>
      <c r="ED43" s="355"/>
      <c r="EE43" s="355"/>
      <c r="EF43" s="355"/>
      <c r="EG43" s="355"/>
      <c r="EH43" s="355"/>
      <c r="EI43" s="355"/>
      <c r="EJ43" s="355"/>
      <c r="EK43" s="355"/>
      <c r="EL43" s="355"/>
      <c r="EM43" s="355"/>
      <c r="EN43" s="355"/>
      <c r="EO43" s="355"/>
      <c r="EP43" s="355"/>
      <c r="EQ43" s="355"/>
      <c r="ER43" s="355"/>
      <c r="ES43" s="355"/>
      <c r="ET43" s="355"/>
      <c r="EU43" s="355"/>
      <c r="EV43" s="355"/>
      <c r="EW43" s="355"/>
      <c r="EX43" s="355"/>
      <c r="EY43" s="355"/>
      <c r="EZ43" s="355"/>
      <c r="FA43" s="355"/>
      <c r="FB43" s="355"/>
      <c r="FC43" s="355"/>
      <c r="FD43" s="355"/>
      <c r="FE43" s="355"/>
      <c r="FF43" s="355"/>
      <c r="FG43" s="355"/>
      <c r="FH43" s="355"/>
      <c r="FI43" s="355"/>
      <c r="FJ43" s="355"/>
      <c r="FK43" s="355"/>
      <c r="FL43" s="355"/>
      <c r="FM43" s="355"/>
      <c r="FN43" s="355"/>
      <c r="FO43" s="355"/>
      <c r="FP43" s="355"/>
      <c r="FQ43" s="355"/>
      <c r="FR43" s="355"/>
      <c r="FS43" s="355"/>
      <c r="FT43" s="355"/>
      <c r="FU43" s="355"/>
      <c r="FV43" s="355"/>
      <c r="FW43" s="355"/>
      <c r="FX43" s="355"/>
      <c r="FY43" s="355"/>
      <c r="FZ43" s="355"/>
      <c r="GA43" s="355"/>
      <c r="GB43" s="355"/>
      <c r="GC43" s="355"/>
      <c r="GD43" s="355"/>
      <c r="GE43" s="355"/>
      <c r="GF43" s="355"/>
      <c r="GG43" s="355"/>
      <c r="GH43" s="355"/>
      <c r="GI43" s="355"/>
      <c r="GJ43" s="355"/>
      <c r="GK43" s="355"/>
      <c r="GL43" s="355"/>
      <c r="GM43" s="355"/>
      <c r="GN43" s="355"/>
      <c r="GO43" s="355"/>
      <c r="GP43" s="355"/>
      <c r="GQ43" s="355"/>
      <c r="GR43" s="355"/>
      <c r="GS43" s="355"/>
      <c r="GT43" s="355"/>
      <c r="GU43" s="355"/>
      <c r="GV43" s="355"/>
      <c r="GW43" s="355"/>
      <c r="GX43" s="355"/>
      <c r="GY43" s="355"/>
      <c r="GZ43" s="355"/>
      <c r="HA43" s="355"/>
      <c r="HB43" s="355"/>
      <c r="HC43" s="355"/>
      <c r="HD43" s="355"/>
      <c r="HE43" s="355"/>
      <c r="HF43" s="355"/>
      <c r="HG43" s="355"/>
      <c r="HH43" s="355"/>
      <c r="HI43" s="355"/>
      <c r="HJ43" s="355"/>
      <c r="HK43" s="355"/>
      <c r="HL43" s="355"/>
      <c r="HM43" s="355"/>
      <c r="HN43" s="355"/>
      <c r="HO43" s="355"/>
      <c r="HP43" s="355"/>
      <c r="HQ43" s="355"/>
      <c r="HR43" s="355"/>
      <c r="HS43" s="355"/>
      <c r="HT43" s="355"/>
      <c r="HU43" s="355"/>
      <c r="HV43" s="355"/>
      <c r="HW43" s="355"/>
      <c r="HX43" s="355"/>
      <c r="HY43" s="355"/>
      <c r="HZ43" s="355"/>
      <c r="IA43" s="355"/>
      <c r="IB43" s="355"/>
      <c r="IC43" s="355"/>
      <c r="ID43" s="355"/>
      <c r="IE43" s="355"/>
      <c r="IF43" s="355"/>
      <c r="IG43" s="355"/>
      <c r="IH43" s="355"/>
      <c r="II43" s="355"/>
      <c r="IJ43" s="355"/>
      <c r="IK43" s="355"/>
      <c r="IL43" s="355"/>
      <c r="IM43" s="355"/>
      <c r="IN43" s="355"/>
      <c r="IO43" s="355"/>
      <c r="IP43" s="355"/>
      <c r="IQ43" s="355"/>
      <c r="IR43" s="355"/>
      <c r="IS43" s="355"/>
      <c r="IT43" s="355"/>
      <c r="IU43" s="355"/>
      <c r="IV43" s="355"/>
    </row>
    <row r="44" spans="1:256" ht="15" x14ac:dyDescent="0.25">
      <c r="A44" s="355"/>
      <c r="B44" s="332"/>
      <c r="C44" s="369" t="s">
        <v>211</v>
      </c>
      <c r="D44" s="357"/>
      <c r="E44" s="369"/>
      <c r="F44" s="369"/>
      <c r="G44" s="370">
        <f t="shared" si="12"/>
        <v>0</v>
      </c>
      <c r="H44" s="371"/>
      <c r="I44" s="372"/>
      <c r="J44" s="362">
        <f t="shared" si="11"/>
        <v>0</v>
      </c>
      <c r="K44" s="363"/>
      <c r="L44" s="516"/>
      <c r="M44" s="364"/>
      <c r="N44" s="273"/>
      <c r="O44" s="365"/>
      <c r="P44" s="365"/>
      <c r="Q44" s="272"/>
      <c r="R44" s="272"/>
      <c r="S44" s="364"/>
      <c r="T44" s="364"/>
      <c r="U44" s="273"/>
      <c r="V44" s="365"/>
      <c r="W44" s="365"/>
      <c r="X44" s="273"/>
      <c r="Y44" s="366"/>
      <c r="Z44" s="355"/>
      <c r="AA44" s="355"/>
      <c r="AB44" s="367"/>
      <c r="AC44" s="355"/>
      <c r="AD44" s="368"/>
      <c r="AE44" s="355"/>
      <c r="AF44" s="355"/>
      <c r="AG44" s="355"/>
      <c r="AH44" s="355"/>
      <c r="AI44" s="355"/>
      <c r="AJ44" s="355"/>
      <c r="AK44" s="355"/>
      <c r="AL44" s="355"/>
      <c r="AM44" s="355"/>
      <c r="AN44" s="355"/>
      <c r="AO44" s="355"/>
      <c r="AP44" s="355"/>
      <c r="AQ44" s="355"/>
      <c r="AR44" s="355"/>
      <c r="AS44" s="355"/>
      <c r="AT44" s="355"/>
      <c r="AU44" s="355"/>
      <c r="AV44" s="355"/>
      <c r="AW44" s="355"/>
      <c r="AX44" s="355"/>
      <c r="AY44" s="355"/>
      <c r="AZ44" s="355"/>
      <c r="BA44" s="355"/>
      <c r="BB44" s="355"/>
      <c r="BC44" s="355"/>
      <c r="BD44" s="355"/>
      <c r="BE44" s="355"/>
      <c r="BF44" s="355"/>
      <c r="BG44" s="355"/>
      <c r="BH44" s="355"/>
      <c r="BI44" s="355"/>
      <c r="BJ44" s="355"/>
      <c r="BK44" s="355"/>
      <c r="BL44" s="355"/>
      <c r="BM44" s="355"/>
      <c r="BN44" s="355"/>
      <c r="BO44" s="355"/>
      <c r="BP44" s="355"/>
      <c r="BQ44" s="355"/>
      <c r="BR44" s="355"/>
      <c r="BS44" s="355"/>
      <c r="BT44" s="355"/>
      <c r="BU44" s="355"/>
      <c r="BV44" s="355"/>
      <c r="BW44" s="355"/>
      <c r="BX44" s="355"/>
      <c r="BY44" s="355"/>
      <c r="BZ44" s="355"/>
      <c r="CA44" s="355"/>
      <c r="CB44" s="355"/>
      <c r="CC44" s="355"/>
      <c r="CD44" s="355"/>
      <c r="CE44" s="355"/>
      <c r="CF44" s="355"/>
      <c r="CG44" s="355"/>
      <c r="CH44" s="355"/>
      <c r="CI44" s="355"/>
      <c r="CJ44" s="355"/>
      <c r="CK44" s="355"/>
      <c r="CL44" s="355"/>
      <c r="CM44" s="355"/>
      <c r="CN44" s="355"/>
      <c r="CO44" s="355"/>
      <c r="CP44" s="355"/>
      <c r="CQ44" s="355"/>
      <c r="CR44" s="355"/>
      <c r="CS44" s="355"/>
      <c r="CT44" s="355"/>
      <c r="CU44" s="355"/>
      <c r="CV44" s="355"/>
      <c r="CW44" s="355"/>
      <c r="CX44" s="355"/>
      <c r="CY44" s="355"/>
      <c r="CZ44" s="355"/>
      <c r="DA44" s="355"/>
      <c r="DB44" s="355"/>
      <c r="DC44" s="355"/>
      <c r="DD44" s="355"/>
      <c r="DE44" s="355"/>
      <c r="DF44" s="355"/>
      <c r="DG44" s="355"/>
      <c r="DH44" s="355"/>
      <c r="DI44" s="355"/>
      <c r="DJ44" s="355"/>
      <c r="DK44" s="355"/>
      <c r="DL44" s="355"/>
      <c r="DM44" s="355"/>
      <c r="DN44" s="355"/>
      <c r="DO44" s="355"/>
      <c r="DP44" s="355"/>
      <c r="DQ44" s="355"/>
      <c r="DR44" s="355"/>
      <c r="DS44" s="355"/>
      <c r="DT44" s="355"/>
      <c r="DU44" s="355"/>
      <c r="DV44" s="355"/>
      <c r="DW44" s="355"/>
      <c r="DX44" s="355"/>
      <c r="DY44" s="355"/>
      <c r="DZ44" s="355"/>
      <c r="EA44" s="355"/>
      <c r="EB44" s="355"/>
      <c r="EC44" s="355"/>
      <c r="ED44" s="355"/>
      <c r="EE44" s="355"/>
      <c r="EF44" s="355"/>
      <c r="EG44" s="355"/>
      <c r="EH44" s="355"/>
      <c r="EI44" s="355"/>
      <c r="EJ44" s="355"/>
      <c r="EK44" s="355"/>
      <c r="EL44" s="355"/>
      <c r="EM44" s="355"/>
      <c r="EN44" s="355"/>
      <c r="EO44" s="355"/>
      <c r="EP44" s="355"/>
      <c r="EQ44" s="355"/>
      <c r="ER44" s="355"/>
      <c r="ES44" s="355"/>
      <c r="ET44" s="355"/>
      <c r="EU44" s="355"/>
      <c r="EV44" s="355"/>
      <c r="EW44" s="355"/>
      <c r="EX44" s="355"/>
      <c r="EY44" s="355"/>
      <c r="EZ44" s="355"/>
      <c r="FA44" s="355"/>
      <c r="FB44" s="355"/>
      <c r="FC44" s="355"/>
      <c r="FD44" s="355"/>
      <c r="FE44" s="355"/>
      <c r="FF44" s="355"/>
      <c r="FG44" s="355"/>
      <c r="FH44" s="355"/>
      <c r="FI44" s="355"/>
      <c r="FJ44" s="355"/>
      <c r="FK44" s="355"/>
      <c r="FL44" s="355"/>
      <c r="FM44" s="355"/>
      <c r="FN44" s="355"/>
      <c r="FO44" s="355"/>
      <c r="FP44" s="355"/>
      <c r="FQ44" s="355"/>
      <c r="FR44" s="355"/>
      <c r="FS44" s="355"/>
      <c r="FT44" s="355"/>
      <c r="FU44" s="355"/>
      <c r="FV44" s="355"/>
      <c r="FW44" s="355"/>
      <c r="FX44" s="355"/>
      <c r="FY44" s="355"/>
      <c r="FZ44" s="355"/>
      <c r="GA44" s="355"/>
      <c r="GB44" s="355"/>
      <c r="GC44" s="355"/>
      <c r="GD44" s="355"/>
      <c r="GE44" s="355"/>
      <c r="GF44" s="355"/>
      <c r="GG44" s="355"/>
      <c r="GH44" s="355"/>
      <c r="GI44" s="355"/>
      <c r="GJ44" s="355"/>
      <c r="GK44" s="355"/>
      <c r="GL44" s="355"/>
      <c r="GM44" s="355"/>
      <c r="GN44" s="355"/>
      <c r="GO44" s="355"/>
      <c r="GP44" s="355"/>
      <c r="GQ44" s="355"/>
      <c r="GR44" s="355"/>
      <c r="GS44" s="355"/>
      <c r="GT44" s="355"/>
      <c r="GU44" s="355"/>
      <c r="GV44" s="355"/>
      <c r="GW44" s="355"/>
      <c r="GX44" s="355"/>
      <c r="GY44" s="355"/>
      <c r="GZ44" s="355"/>
      <c r="HA44" s="355"/>
      <c r="HB44" s="355"/>
      <c r="HC44" s="355"/>
      <c r="HD44" s="355"/>
      <c r="HE44" s="355"/>
      <c r="HF44" s="355"/>
      <c r="HG44" s="355"/>
      <c r="HH44" s="355"/>
      <c r="HI44" s="355"/>
      <c r="HJ44" s="355"/>
      <c r="HK44" s="355"/>
      <c r="HL44" s="355"/>
      <c r="HM44" s="355"/>
      <c r="HN44" s="355"/>
      <c r="HO44" s="355"/>
      <c r="HP44" s="355"/>
      <c r="HQ44" s="355"/>
      <c r="HR44" s="355"/>
      <c r="HS44" s="355"/>
      <c r="HT44" s="355"/>
      <c r="HU44" s="355"/>
      <c r="HV44" s="355"/>
      <c r="HW44" s="355"/>
      <c r="HX44" s="355"/>
      <c r="HY44" s="355"/>
      <c r="HZ44" s="355"/>
      <c r="IA44" s="355"/>
      <c r="IB44" s="355"/>
      <c r="IC44" s="355"/>
      <c r="ID44" s="355"/>
      <c r="IE44" s="355"/>
      <c r="IF44" s="355"/>
      <c r="IG44" s="355"/>
      <c r="IH44" s="355"/>
      <c r="II44" s="355"/>
      <c r="IJ44" s="355"/>
      <c r="IK44" s="355"/>
      <c r="IL44" s="355"/>
      <c r="IM44" s="355"/>
      <c r="IN44" s="355"/>
      <c r="IO44" s="355"/>
      <c r="IP44" s="355"/>
      <c r="IQ44" s="355"/>
      <c r="IR44" s="355"/>
      <c r="IS44" s="355"/>
      <c r="IT44" s="355"/>
      <c r="IU44" s="355"/>
      <c r="IV44" s="355"/>
    </row>
    <row r="45" spans="1:256" ht="15" x14ac:dyDescent="0.25">
      <c r="A45" s="355"/>
      <c r="B45" s="332"/>
      <c r="C45" s="369" t="s">
        <v>212</v>
      </c>
      <c r="D45" s="357"/>
      <c r="E45" s="369"/>
      <c r="F45" s="369"/>
      <c r="G45" s="370">
        <f t="shared" si="12"/>
        <v>0</v>
      </c>
      <c r="H45" s="371"/>
      <c r="I45" s="372"/>
      <c r="J45" s="362">
        <f t="shared" si="11"/>
        <v>0</v>
      </c>
      <c r="K45" s="363"/>
      <c r="L45" s="516"/>
      <c r="M45" s="364"/>
      <c r="N45" s="273"/>
      <c r="O45" s="365"/>
      <c r="P45" s="365"/>
      <c r="Q45" s="272"/>
      <c r="R45" s="272"/>
      <c r="S45" s="364"/>
      <c r="T45" s="364"/>
      <c r="U45" s="273"/>
      <c r="V45" s="365"/>
      <c r="W45" s="365"/>
      <c r="X45" s="273"/>
      <c r="Y45" s="366"/>
      <c r="Z45" s="355"/>
      <c r="AA45" s="355"/>
      <c r="AB45" s="367"/>
      <c r="AC45" s="355"/>
      <c r="AD45" s="368"/>
      <c r="AE45" s="355"/>
      <c r="AF45" s="355"/>
      <c r="AG45" s="355"/>
      <c r="AH45" s="355"/>
      <c r="AI45" s="355"/>
      <c r="AJ45" s="355"/>
      <c r="AK45" s="355"/>
      <c r="AL45" s="355"/>
      <c r="AM45" s="355"/>
      <c r="AN45" s="355"/>
      <c r="AO45" s="355"/>
      <c r="AP45" s="355"/>
      <c r="AQ45" s="355"/>
      <c r="AR45" s="355"/>
      <c r="AS45" s="355"/>
      <c r="AT45" s="355"/>
      <c r="AU45" s="355"/>
      <c r="AV45" s="355"/>
      <c r="AW45" s="355"/>
      <c r="AX45" s="355"/>
      <c r="AY45" s="355"/>
      <c r="AZ45" s="355"/>
      <c r="BA45" s="355"/>
      <c r="BB45" s="355"/>
      <c r="BC45" s="355"/>
      <c r="BD45" s="355"/>
      <c r="BE45" s="355"/>
      <c r="BF45" s="355"/>
      <c r="BG45" s="355"/>
      <c r="BH45" s="355"/>
      <c r="BI45" s="355"/>
      <c r="BJ45" s="355"/>
      <c r="BK45" s="355"/>
      <c r="BL45" s="355"/>
      <c r="BM45" s="355"/>
      <c r="BN45" s="355"/>
      <c r="BO45" s="355"/>
      <c r="BP45" s="355"/>
      <c r="BQ45" s="355"/>
      <c r="BR45" s="355"/>
      <c r="BS45" s="355"/>
      <c r="BT45" s="355"/>
      <c r="BU45" s="355"/>
      <c r="BV45" s="355"/>
      <c r="BW45" s="355"/>
      <c r="BX45" s="355"/>
      <c r="BY45" s="355"/>
      <c r="BZ45" s="355"/>
      <c r="CA45" s="355"/>
      <c r="CB45" s="355"/>
      <c r="CC45" s="355"/>
      <c r="CD45" s="355"/>
      <c r="CE45" s="355"/>
      <c r="CF45" s="355"/>
      <c r="CG45" s="355"/>
      <c r="CH45" s="355"/>
      <c r="CI45" s="355"/>
      <c r="CJ45" s="355"/>
      <c r="CK45" s="355"/>
      <c r="CL45" s="355"/>
      <c r="CM45" s="355"/>
      <c r="CN45" s="355"/>
      <c r="CO45" s="355"/>
      <c r="CP45" s="355"/>
      <c r="CQ45" s="355"/>
      <c r="CR45" s="355"/>
      <c r="CS45" s="355"/>
      <c r="CT45" s="355"/>
      <c r="CU45" s="355"/>
      <c r="CV45" s="355"/>
      <c r="CW45" s="355"/>
      <c r="CX45" s="355"/>
      <c r="CY45" s="355"/>
      <c r="CZ45" s="355"/>
      <c r="DA45" s="355"/>
      <c r="DB45" s="355"/>
      <c r="DC45" s="355"/>
      <c r="DD45" s="355"/>
      <c r="DE45" s="355"/>
      <c r="DF45" s="355"/>
      <c r="DG45" s="355"/>
      <c r="DH45" s="355"/>
      <c r="DI45" s="355"/>
      <c r="DJ45" s="355"/>
      <c r="DK45" s="355"/>
      <c r="DL45" s="355"/>
      <c r="DM45" s="355"/>
      <c r="DN45" s="355"/>
      <c r="DO45" s="355"/>
      <c r="DP45" s="355"/>
      <c r="DQ45" s="355"/>
      <c r="DR45" s="355"/>
      <c r="DS45" s="355"/>
      <c r="DT45" s="355"/>
      <c r="DU45" s="355"/>
      <c r="DV45" s="355"/>
      <c r="DW45" s="355"/>
      <c r="DX45" s="355"/>
      <c r="DY45" s="355"/>
      <c r="DZ45" s="355"/>
      <c r="EA45" s="355"/>
      <c r="EB45" s="355"/>
      <c r="EC45" s="355"/>
      <c r="ED45" s="355"/>
      <c r="EE45" s="355"/>
      <c r="EF45" s="355"/>
      <c r="EG45" s="355"/>
      <c r="EH45" s="355"/>
      <c r="EI45" s="355"/>
      <c r="EJ45" s="355"/>
      <c r="EK45" s="355"/>
      <c r="EL45" s="355"/>
      <c r="EM45" s="355"/>
      <c r="EN45" s="355"/>
      <c r="EO45" s="355"/>
      <c r="EP45" s="355"/>
      <c r="EQ45" s="355"/>
      <c r="ER45" s="355"/>
      <c r="ES45" s="355"/>
      <c r="ET45" s="355"/>
      <c r="EU45" s="355"/>
      <c r="EV45" s="355"/>
      <c r="EW45" s="355"/>
      <c r="EX45" s="355"/>
      <c r="EY45" s="355"/>
      <c r="EZ45" s="355"/>
      <c r="FA45" s="355"/>
      <c r="FB45" s="355"/>
      <c r="FC45" s="355"/>
      <c r="FD45" s="355"/>
      <c r="FE45" s="355"/>
      <c r="FF45" s="355"/>
      <c r="FG45" s="355"/>
      <c r="FH45" s="355"/>
      <c r="FI45" s="355"/>
      <c r="FJ45" s="355"/>
      <c r="FK45" s="355"/>
      <c r="FL45" s="355"/>
      <c r="FM45" s="355"/>
      <c r="FN45" s="355"/>
      <c r="FO45" s="355"/>
      <c r="FP45" s="355"/>
      <c r="FQ45" s="355"/>
      <c r="FR45" s="355"/>
      <c r="FS45" s="355"/>
      <c r="FT45" s="355"/>
      <c r="FU45" s="355"/>
      <c r="FV45" s="355"/>
      <c r="FW45" s="355"/>
      <c r="FX45" s="355"/>
      <c r="FY45" s="355"/>
      <c r="FZ45" s="355"/>
      <c r="GA45" s="355"/>
      <c r="GB45" s="355"/>
      <c r="GC45" s="355"/>
      <c r="GD45" s="355"/>
      <c r="GE45" s="355"/>
      <c r="GF45" s="355"/>
      <c r="GG45" s="355"/>
      <c r="GH45" s="355"/>
      <c r="GI45" s="355"/>
      <c r="GJ45" s="355"/>
      <c r="GK45" s="355"/>
      <c r="GL45" s="355"/>
      <c r="GM45" s="355"/>
      <c r="GN45" s="355"/>
      <c r="GO45" s="355"/>
      <c r="GP45" s="355"/>
      <c r="GQ45" s="355"/>
      <c r="GR45" s="355"/>
      <c r="GS45" s="355"/>
      <c r="GT45" s="355"/>
      <c r="GU45" s="355"/>
      <c r="GV45" s="355"/>
      <c r="GW45" s="355"/>
      <c r="GX45" s="355"/>
      <c r="GY45" s="355"/>
      <c r="GZ45" s="355"/>
      <c r="HA45" s="355"/>
      <c r="HB45" s="355"/>
      <c r="HC45" s="355"/>
      <c r="HD45" s="355"/>
      <c r="HE45" s="355"/>
      <c r="HF45" s="355"/>
      <c r="HG45" s="355"/>
      <c r="HH45" s="355"/>
      <c r="HI45" s="355"/>
      <c r="HJ45" s="355"/>
      <c r="HK45" s="355"/>
      <c r="HL45" s="355"/>
      <c r="HM45" s="355"/>
      <c r="HN45" s="355"/>
      <c r="HO45" s="355"/>
      <c r="HP45" s="355"/>
      <c r="HQ45" s="355"/>
      <c r="HR45" s="355"/>
      <c r="HS45" s="355"/>
      <c r="HT45" s="355"/>
      <c r="HU45" s="355"/>
      <c r="HV45" s="355"/>
      <c r="HW45" s="355"/>
      <c r="HX45" s="355"/>
      <c r="HY45" s="355"/>
      <c r="HZ45" s="355"/>
      <c r="IA45" s="355"/>
      <c r="IB45" s="355"/>
      <c r="IC45" s="355"/>
      <c r="ID45" s="355"/>
      <c r="IE45" s="355"/>
      <c r="IF45" s="355"/>
      <c r="IG45" s="355"/>
      <c r="IH45" s="355"/>
      <c r="II45" s="355"/>
      <c r="IJ45" s="355"/>
      <c r="IK45" s="355"/>
      <c r="IL45" s="355"/>
      <c r="IM45" s="355"/>
      <c r="IN45" s="355"/>
      <c r="IO45" s="355"/>
      <c r="IP45" s="355"/>
      <c r="IQ45" s="355"/>
      <c r="IR45" s="355"/>
      <c r="IS45" s="355"/>
      <c r="IT45" s="355"/>
      <c r="IU45" s="355"/>
      <c r="IV45" s="355"/>
    </row>
    <row r="46" spans="1:256" ht="15" x14ac:dyDescent="0.25">
      <c r="A46" s="355"/>
      <c r="B46" s="332"/>
      <c r="C46" s="369" t="s">
        <v>213</v>
      </c>
      <c r="D46" s="357"/>
      <c r="E46" s="369"/>
      <c r="F46" s="369"/>
      <c r="G46" s="370">
        <f t="shared" si="12"/>
        <v>0</v>
      </c>
      <c r="H46" s="371"/>
      <c r="I46" s="372"/>
      <c r="J46" s="362">
        <f t="shared" si="11"/>
        <v>0</v>
      </c>
      <c r="K46" s="363"/>
      <c r="L46" s="516"/>
      <c r="M46" s="364"/>
      <c r="N46" s="273"/>
      <c r="O46" s="365"/>
      <c r="P46" s="365"/>
      <c r="Q46" s="272"/>
      <c r="R46" s="272"/>
      <c r="S46" s="364"/>
      <c r="T46" s="364"/>
      <c r="U46" s="273"/>
      <c r="V46" s="365"/>
      <c r="W46" s="365"/>
      <c r="X46" s="273"/>
      <c r="Y46" s="366"/>
      <c r="Z46" s="355"/>
      <c r="AA46" s="355"/>
      <c r="AB46" s="367"/>
      <c r="AC46" s="355"/>
      <c r="AD46" s="368"/>
      <c r="AE46" s="355"/>
      <c r="AF46" s="355"/>
      <c r="AG46" s="355"/>
      <c r="AH46" s="355"/>
      <c r="AI46" s="355"/>
      <c r="AJ46" s="355"/>
      <c r="AK46" s="355"/>
      <c r="AL46" s="355"/>
      <c r="AM46" s="355"/>
      <c r="AN46" s="355"/>
      <c r="AO46" s="355"/>
      <c r="AP46" s="355"/>
      <c r="AQ46" s="355"/>
      <c r="AR46" s="355"/>
      <c r="AS46" s="355"/>
      <c r="AT46" s="355"/>
      <c r="AU46" s="355"/>
      <c r="AV46" s="355"/>
      <c r="AW46" s="355"/>
      <c r="AX46" s="355"/>
      <c r="AY46" s="355"/>
      <c r="AZ46" s="355"/>
      <c r="BA46" s="355"/>
      <c r="BB46" s="355"/>
      <c r="BC46" s="355"/>
      <c r="BD46" s="355"/>
      <c r="BE46" s="355"/>
      <c r="BF46" s="355"/>
      <c r="BG46" s="355"/>
      <c r="BH46" s="355"/>
      <c r="BI46" s="355"/>
      <c r="BJ46" s="355"/>
      <c r="BK46" s="355"/>
      <c r="BL46" s="355"/>
      <c r="BM46" s="355"/>
      <c r="BN46" s="355"/>
      <c r="BO46" s="355"/>
      <c r="BP46" s="355"/>
      <c r="BQ46" s="355"/>
      <c r="BR46" s="355"/>
      <c r="BS46" s="355"/>
      <c r="BT46" s="355"/>
      <c r="BU46" s="355"/>
      <c r="BV46" s="355"/>
      <c r="BW46" s="355"/>
      <c r="BX46" s="355"/>
      <c r="BY46" s="355"/>
      <c r="BZ46" s="355"/>
      <c r="CA46" s="355"/>
      <c r="CB46" s="355"/>
      <c r="CC46" s="355"/>
      <c r="CD46" s="355"/>
      <c r="CE46" s="355"/>
      <c r="CF46" s="355"/>
      <c r="CG46" s="355"/>
      <c r="CH46" s="355"/>
      <c r="CI46" s="355"/>
      <c r="CJ46" s="355"/>
      <c r="CK46" s="355"/>
      <c r="CL46" s="355"/>
      <c r="CM46" s="355"/>
      <c r="CN46" s="355"/>
      <c r="CO46" s="355"/>
      <c r="CP46" s="355"/>
      <c r="CQ46" s="355"/>
      <c r="CR46" s="355"/>
      <c r="CS46" s="355"/>
      <c r="CT46" s="355"/>
      <c r="CU46" s="355"/>
      <c r="CV46" s="355"/>
      <c r="CW46" s="355"/>
      <c r="CX46" s="355"/>
      <c r="CY46" s="355"/>
      <c r="CZ46" s="355"/>
      <c r="DA46" s="355"/>
      <c r="DB46" s="355"/>
      <c r="DC46" s="355"/>
      <c r="DD46" s="355"/>
      <c r="DE46" s="355"/>
      <c r="DF46" s="355"/>
      <c r="DG46" s="355"/>
      <c r="DH46" s="355"/>
      <c r="DI46" s="355"/>
      <c r="DJ46" s="355"/>
      <c r="DK46" s="355"/>
      <c r="DL46" s="355"/>
      <c r="DM46" s="355"/>
      <c r="DN46" s="355"/>
      <c r="DO46" s="355"/>
      <c r="DP46" s="355"/>
      <c r="DQ46" s="355"/>
      <c r="DR46" s="355"/>
      <c r="DS46" s="355"/>
      <c r="DT46" s="355"/>
      <c r="DU46" s="355"/>
      <c r="DV46" s="355"/>
      <c r="DW46" s="355"/>
      <c r="DX46" s="355"/>
      <c r="DY46" s="355"/>
      <c r="DZ46" s="355"/>
      <c r="EA46" s="355"/>
      <c r="EB46" s="355"/>
      <c r="EC46" s="355"/>
      <c r="ED46" s="355"/>
      <c r="EE46" s="355"/>
      <c r="EF46" s="355"/>
      <c r="EG46" s="355"/>
      <c r="EH46" s="355"/>
      <c r="EI46" s="355"/>
      <c r="EJ46" s="355"/>
      <c r="EK46" s="355"/>
      <c r="EL46" s="355"/>
      <c r="EM46" s="355"/>
      <c r="EN46" s="355"/>
      <c r="EO46" s="355"/>
      <c r="EP46" s="355"/>
      <c r="EQ46" s="355"/>
      <c r="ER46" s="355"/>
      <c r="ES46" s="355"/>
      <c r="ET46" s="355"/>
      <c r="EU46" s="355"/>
      <c r="EV46" s="355"/>
      <c r="EW46" s="355"/>
      <c r="EX46" s="355"/>
      <c r="EY46" s="355"/>
      <c r="EZ46" s="355"/>
      <c r="FA46" s="355"/>
      <c r="FB46" s="355"/>
      <c r="FC46" s="355"/>
      <c r="FD46" s="355"/>
      <c r="FE46" s="355"/>
      <c r="FF46" s="355"/>
      <c r="FG46" s="355"/>
      <c r="FH46" s="355"/>
      <c r="FI46" s="355"/>
      <c r="FJ46" s="355"/>
      <c r="FK46" s="355"/>
      <c r="FL46" s="355"/>
      <c r="FM46" s="355"/>
      <c r="FN46" s="355"/>
      <c r="FO46" s="355"/>
      <c r="FP46" s="355"/>
      <c r="FQ46" s="355"/>
      <c r="FR46" s="355"/>
      <c r="FS46" s="355"/>
      <c r="FT46" s="355"/>
      <c r="FU46" s="355"/>
      <c r="FV46" s="355"/>
      <c r="FW46" s="355"/>
      <c r="FX46" s="355"/>
      <c r="FY46" s="355"/>
      <c r="FZ46" s="355"/>
      <c r="GA46" s="355"/>
      <c r="GB46" s="355"/>
      <c r="GC46" s="355"/>
      <c r="GD46" s="355"/>
      <c r="GE46" s="355"/>
      <c r="GF46" s="355"/>
      <c r="GG46" s="355"/>
      <c r="GH46" s="355"/>
      <c r="GI46" s="355"/>
      <c r="GJ46" s="355"/>
      <c r="GK46" s="355"/>
      <c r="GL46" s="355"/>
      <c r="GM46" s="355"/>
      <c r="GN46" s="355"/>
      <c r="GO46" s="355"/>
      <c r="GP46" s="355"/>
      <c r="GQ46" s="355"/>
      <c r="GR46" s="355"/>
      <c r="GS46" s="355"/>
      <c r="GT46" s="355"/>
      <c r="GU46" s="355"/>
      <c r="GV46" s="355"/>
      <c r="GW46" s="355"/>
      <c r="GX46" s="355"/>
      <c r="GY46" s="355"/>
      <c r="GZ46" s="355"/>
      <c r="HA46" s="355"/>
      <c r="HB46" s="355"/>
      <c r="HC46" s="355"/>
      <c r="HD46" s="355"/>
      <c r="HE46" s="355"/>
      <c r="HF46" s="355"/>
      <c r="HG46" s="355"/>
      <c r="HH46" s="355"/>
      <c r="HI46" s="355"/>
      <c r="HJ46" s="355"/>
      <c r="HK46" s="355"/>
      <c r="HL46" s="355"/>
      <c r="HM46" s="355"/>
      <c r="HN46" s="355"/>
      <c r="HO46" s="355"/>
      <c r="HP46" s="355"/>
      <c r="HQ46" s="355"/>
      <c r="HR46" s="355"/>
      <c r="HS46" s="355"/>
      <c r="HT46" s="355"/>
      <c r="HU46" s="355"/>
      <c r="HV46" s="355"/>
      <c r="HW46" s="355"/>
      <c r="HX46" s="355"/>
      <c r="HY46" s="355"/>
      <c r="HZ46" s="355"/>
      <c r="IA46" s="355"/>
      <c r="IB46" s="355"/>
      <c r="IC46" s="355"/>
      <c r="ID46" s="355"/>
      <c r="IE46" s="355"/>
      <c r="IF46" s="355"/>
      <c r="IG46" s="355"/>
      <c r="IH46" s="355"/>
      <c r="II46" s="355"/>
      <c r="IJ46" s="355"/>
      <c r="IK46" s="355"/>
      <c r="IL46" s="355"/>
      <c r="IM46" s="355"/>
      <c r="IN46" s="355"/>
      <c r="IO46" s="355"/>
      <c r="IP46" s="355"/>
      <c r="IQ46" s="355"/>
      <c r="IR46" s="355"/>
      <c r="IS46" s="355"/>
      <c r="IT46" s="355"/>
      <c r="IU46" s="355"/>
      <c r="IV46" s="355"/>
    </row>
    <row r="47" spans="1:256" ht="15" x14ac:dyDescent="0.25">
      <c r="A47" s="355"/>
      <c r="B47" s="332"/>
      <c r="C47" s="373" t="s">
        <v>218</v>
      </c>
      <c r="D47" s="357"/>
      <c r="E47" s="358">
        <f>SUM(E41:E46)</f>
        <v>205</v>
      </c>
      <c r="F47" s="358">
        <f t="shared" ref="F47:J47" si="13">SUM(F41:F46)</f>
        <v>0</v>
      </c>
      <c r="G47" s="374">
        <f t="shared" si="13"/>
        <v>205</v>
      </c>
      <c r="H47" s="358">
        <f t="shared" si="13"/>
        <v>0</v>
      </c>
      <c r="I47" s="358">
        <f t="shared" si="13"/>
        <v>100</v>
      </c>
      <c r="J47" s="358">
        <f t="shared" si="13"/>
        <v>105</v>
      </c>
      <c r="K47" s="363"/>
      <c r="L47" s="516"/>
      <c r="M47" s="364"/>
      <c r="N47" s="273"/>
      <c r="O47" s="365"/>
      <c r="P47" s="365"/>
      <c r="Q47" s="272"/>
      <c r="R47" s="272"/>
      <c r="S47" s="364"/>
      <c r="T47" s="364"/>
      <c r="U47" s="273"/>
      <c r="V47" s="365"/>
      <c r="W47" s="365"/>
      <c r="X47" s="273"/>
      <c r="Y47" s="366"/>
      <c r="Z47" s="355"/>
      <c r="AA47" s="355"/>
      <c r="AB47" s="367"/>
      <c r="AC47" s="355"/>
      <c r="AD47" s="368"/>
      <c r="AE47" s="355"/>
      <c r="AF47" s="355"/>
      <c r="AG47" s="355"/>
      <c r="AH47" s="355"/>
      <c r="AI47" s="355"/>
      <c r="AJ47" s="355"/>
      <c r="AK47" s="355"/>
      <c r="AL47" s="355"/>
      <c r="AM47" s="355"/>
      <c r="AN47" s="355"/>
      <c r="AO47" s="355"/>
      <c r="AP47" s="355"/>
      <c r="AQ47" s="355"/>
      <c r="AR47" s="355"/>
      <c r="AS47" s="355"/>
      <c r="AT47" s="355"/>
      <c r="AU47" s="355"/>
      <c r="AV47" s="355"/>
      <c r="AW47" s="355"/>
      <c r="AX47" s="355"/>
      <c r="AY47" s="355"/>
      <c r="AZ47" s="355"/>
      <c r="BA47" s="355"/>
      <c r="BB47" s="355"/>
      <c r="BC47" s="355"/>
      <c r="BD47" s="355"/>
      <c r="BE47" s="355"/>
      <c r="BF47" s="355"/>
      <c r="BG47" s="355"/>
      <c r="BH47" s="355"/>
      <c r="BI47" s="355"/>
      <c r="BJ47" s="355"/>
      <c r="BK47" s="355"/>
      <c r="BL47" s="355"/>
      <c r="BM47" s="355"/>
      <c r="BN47" s="355"/>
      <c r="BO47" s="355"/>
      <c r="BP47" s="355"/>
      <c r="BQ47" s="355"/>
      <c r="BR47" s="355"/>
      <c r="BS47" s="355"/>
      <c r="BT47" s="355"/>
      <c r="BU47" s="355"/>
      <c r="BV47" s="355"/>
      <c r="BW47" s="355"/>
      <c r="BX47" s="355"/>
      <c r="BY47" s="355"/>
      <c r="BZ47" s="355"/>
      <c r="CA47" s="355"/>
      <c r="CB47" s="355"/>
      <c r="CC47" s="355"/>
      <c r="CD47" s="355"/>
      <c r="CE47" s="355"/>
      <c r="CF47" s="355"/>
      <c r="CG47" s="355"/>
      <c r="CH47" s="355"/>
      <c r="CI47" s="355"/>
      <c r="CJ47" s="355"/>
      <c r="CK47" s="355"/>
      <c r="CL47" s="355"/>
      <c r="CM47" s="355"/>
      <c r="CN47" s="355"/>
      <c r="CO47" s="355"/>
      <c r="CP47" s="355"/>
      <c r="CQ47" s="355"/>
      <c r="CR47" s="355"/>
      <c r="CS47" s="355"/>
      <c r="CT47" s="355"/>
      <c r="CU47" s="355"/>
      <c r="CV47" s="355"/>
      <c r="CW47" s="355"/>
      <c r="CX47" s="355"/>
      <c r="CY47" s="355"/>
      <c r="CZ47" s="355"/>
      <c r="DA47" s="355"/>
      <c r="DB47" s="355"/>
      <c r="DC47" s="355"/>
      <c r="DD47" s="355"/>
      <c r="DE47" s="355"/>
      <c r="DF47" s="355"/>
      <c r="DG47" s="355"/>
      <c r="DH47" s="355"/>
      <c r="DI47" s="355"/>
      <c r="DJ47" s="355"/>
      <c r="DK47" s="355"/>
      <c r="DL47" s="355"/>
      <c r="DM47" s="355"/>
      <c r="DN47" s="355"/>
      <c r="DO47" s="355"/>
      <c r="DP47" s="355"/>
      <c r="DQ47" s="355"/>
      <c r="DR47" s="355"/>
      <c r="DS47" s="355"/>
      <c r="DT47" s="355"/>
      <c r="DU47" s="355"/>
      <c r="DV47" s="355"/>
      <c r="DW47" s="355"/>
      <c r="DX47" s="355"/>
      <c r="DY47" s="355"/>
      <c r="DZ47" s="355"/>
      <c r="EA47" s="355"/>
      <c r="EB47" s="355"/>
      <c r="EC47" s="355"/>
      <c r="ED47" s="355"/>
      <c r="EE47" s="355"/>
      <c r="EF47" s="355"/>
      <c r="EG47" s="355"/>
      <c r="EH47" s="355"/>
      <c r="EI47" s="355"/>
      <c r="EJ47" s="355"/>
      <c r="EK47" s="355"/>
      <c r="EL47" s="355"/>
      <c r="EM47" s="355"/>
      <c r="EN47" s="355"/>
      <c r="EO47" s="355"/>
      <c r="EP47" s="355"/>
      <c r="EQ47" s="355"/>
      <c r="ER47" s="355"/>
      <c r="ES47" s="355"/>
      <c r="ET47" s="355"/>
      <c r="EU47" s="355"/>
      <c r="EV47" s="355"/>
      <c r="EW47" s="355"/>
      <c r="EX47" s="355"/>
      <c r="EY47" s="355"/>
      <c r="EZ47" s="355"/>
      <c r="FA47" s="355"/>
      <c r="FB47" s="355"/>
      <c r="FC47" s="355"/>
      <c r="FD47" s="355"/>
      <c r="FE47" s="355"/>
      <c r="FF47" s="355"/>
      <c r="FG47" s="355"/>
      <c r="FH47" s="355"/>
      <c r="FI47" s="355"/>
      <c r="FJ47" s="355"/>
      <c r="FK47" s="355"/>
      <c r="FL47" s="355"/>
      <c r="FM47" s="355"/>
      <c r="FN47" s="355"/>
      <c r="FO47" s="355"/>
      <c r="FP47" s="355"/>
      <c r="FQ47" s="355"/>
      <c r="FR47" s="355"/>
      <c r="FS47" s="355"/>
      <c r="FT47" s="355"/>
      <c r="FU47" s="355"/>
      <c r="FV47" s="355"/>
      <c r="FW47" s="355"/>
      <c r="FX47" s="355"/>
      <c r="FY47" s="355"/>
      <c r="FZ47" s="355"/>
      <c r="GA47" s="355"/>
      <c r="GB47" s="355"/>
      <c r="GC47" s="355"/>
      <c r="GD47" s="355"/>
      <c r="GE47" s="355"/>
      <c r="GF47" s="355"/>
      <c r="GG47" s="355"/>
      <c r="GH47" s="355"/>
      <c r="GI47" s="355"/>
      <c r="GJ47" s="355"/>
      <c r="GK47" s="355"/>
      <c r="GL47" s="355"/>
      <c r="GM47" s="355"/>
      <c r="GN47" s="355"/>
      <c r="GO47" s="355"/>
      <c r="GP47" s="355"/>
      <c r="GQ47" s="355"/>
      <c r="GR47" s="355"/>
      <c r="GS47" s="355"/>
      <c r="GT47" s="355"/>
      <c r="GU47" s="355"/>
      <c r="GV47" s="355"/>
      <c r="GW47" s="355"/>
      <c r="GX47" s="355"/>
      <c r="GY47" s="355"/>
      <c r="GZ47" s="355"/>
      <c r="HA47" s="355"/>
      <c r="HB47" s="355"/>
      <c r="HC47" s="355"/>
      <c r="HD47" s="355"/>
      <c r="HE47" s="355"/>
      <c r="HF47" s="355"/>
      <c r="HG47" s="355"/>
      <c r="HH47" s="355"/>
      <c r="HI47" s="355"/>
      <c r="HJ47" s="355"/>
      <c r="HK47" s="355"/>
      <c r="HL47" s="355"/>
      <c r="HM47" s="355"/>
      <c r="HN47" s="355"/>
      <c r="HO47" s="355"/>
      <c r="HP47" s="355"/>
      <c r="HQ47" s="355"/>
      <c r="HR47" s="355"/>
      <c r="HS47" s="355"/>
      <c r="HT47" s="355"/>
      <c r="HU47" s="355"/>
      <c r="HV47" s="355"/>
      <c r="HW47" s="355"/>
      <c r="HX47" s="355"/>
      <c r="HY47" s="355"/>
      <c r="HZ47" s="355"/>
      <c r="IA47" s="355"/>
      <c r="IB47" s="355"/>
      <c r="IC47" s="355"/>
      <c r="ID47" s="355"/>
      <c r="IE47" s="355"/>
      <c r="IF47" s="355"/>
      <c r="IG47" s="355"/>
      <c r="IH47" s="355"/>
      <c r="II47" s="355"/>
      <c r="IJ47" s="355"/>
      <c r="IK47" s="355"/>
      <c r="IL47" s="355"/>
      <c r="IM47" s="355"/>
      <c r="IN47" s="355"/>
      <c r="IO47" s="355"/>
      <c r="IP47" s="355"/>
      <c r="IQ47" s="355"/>
      <c r="IR47" s="355"/>
      <c r="IS47" s="355"/>
      <c r="IT47" s="355"/>
      <c r="IU47" s="355"/>
      <c r="IV47" s="355"/>
    </row>
    <row r="48" spans="1:256" ht="15" x14ac:dyDescent="0.25">
      <c r="A48" s="355"/>
      <c r="B48" s="332"/>
      <c r="C48" s="298" t="s">
        <v>219</v>
      </c>
      <c r="D48" s="357"/>
      <c r="E48" s="358"/>
      <c r="F48" s="358"/>
      <c r="G48" s="370"/>
      <c r="H48" s="375"/>
      <c r="I48" s="362"/>
      <c r="J48" s="362"/>
      <c r="K48" s="363"/>
      <c r="L48" s="516"/>
      <c r="M48" s="364"/>
      <c r="N48" s="273"/>
      <c r="O48" s="365"/>
      <c r="P48" s="365"/>
      <c r="Q48" s="272"/>
      <c r="R48" s="272"/>
      <c r="S48" s="364"/>
      <c r="T48" s="364"/>
      <c r="U48" s="273"/>
      <c r="V48" s="365"/>
      <c r="W48" s="365"/>
      <c r="X48" s="273"/>
      <c r="Y48" s="366"/>
      <c r="Z48" s="355"/>
      <c r="AA48" s="355"/>
      <c r="AB48" s="367"/>
      <c r="AC48" s="355"/>
      <c r="AD48" s="368"/>
      <c r="AE48" s="355"/>
      <c r="AF48" s="355"/>
      <c r="AG48" s="355"/>
      <c r="AH48" s="355"/>
      <c r="AI48" s="355"/>
      <c r="AJ48" s="355"/>
      <c r="AK48" s="355"/>
      <c r="AL48" s="355"/>
      <c r="AM48" s="355"/>
      <c r="AN48" s="355"/>
      <c r="AO48" s="355"/>
      <c r="AP48" s="355"/>
      <c r="AQ48" s="355"/>
      <c r="AR48" s="355"/>
      <c r="AS48" s="355"/>
      <c r="AT48" s="355"/>
      <c r="AU48" s="355"/>
      <c r="AV48" s="355"/>
      <c r="AW48" s="355"/>
      <c r="AX48" s="355"/>
      <c r="AY48" s="355"/>
      <c r="AZ48" s="355"/>
      <c r="BA48" s="355"/>
      <c r="BB48" s="355"/>
      <c r="BC48" s="355"/>
      <c r="BD48" s="355"/>
      <c r="BE48" s="355"/>
      <c r="BF48" s="355"/>
      <c r="BG48" s="355"/>
      <c r="BH48" s="355"/>
      <c r="BI48" s="355"/>
      <c r="BJ48" s="355"/>
      <c r="BK48" s="355"/>
      <c r="BL48" s="355"/>
      <c r="BM48" s="355"/>
      <c r="BN48" s="355"/>
      <c r="BO48" s="355"/>
      <c r="BP48" s="355"/>
      <c r="BQ48" s="355"/>
      <c r="BR48" s="355"/>
      <c r="BS48" s="355"/>
      <c r="BT48" s="355"/>
      <c r="BU48" s="355"/>
      <c r="BV48" s="355"/>
      <c r="BW48" s="355"/>
      <c r="BX48" s="355"/>
      <c r="BY48" s="355"/>
      <c r="BZ48" s="355"/>
      <c r="CA48" s="355"/>
      <c r="CB48" s="355"/>
      <c r="CC48" s="355"/>
      <c r="CD48" s="355"/>
      <c r="CE48" s="355"/>
      <c r="CF48" s="355"/>
      <c r="CG48" s="355"/>
      <c r="CH48" s="355"/>
      <c r="CI48" s="355"/>
      <c r="CJ48" s="355"/>
      <c r="CK48" s="355"/>
      <c r="CL48" s="355"/>
      <c r="CM48" s="355"/>
      <c r="CN48" s="355"/>
      <c r="CO48" s="355"/>
      <c r="CP48" s="355"/>
      <c r="CQ48" s="355"/>
      <c r="CR48" s="355"/>
      <c r="CS48" s="355"/>
      <c r="CT48" s="355"/>
      <c r="CU48" s="355"/>
      <c r="CV48" s="355"/>
      <c r="CW48" s="355"/>
      <c r="CX48" s="355"/>
      <c r="CY48" s="355"/>
      <c r="CZ48" s="355"/>
      <c r="DA48" s="355"/>
      <c r="DB48" s="355"/>
      <c r="DC48" s="355"/>
      <c r="DD48" s="355"/>
      <c r="DE48" s="355"/>
      <c r="DF48" s="355"/>
      <c r="DG48" s="355"/>
      <c r="DH48" s="355"/>
      <c r="DI48" s="355"/>
      <c r="DJ48" s="355"/>
      <c r="DK48" s="355"/>
      <c r="DL48" s="355"/>
      <c r="DM48" s="355"/>
      <c r="DN48" s="355"/>
      <c r="DO48" s="355"/>
      <c r="DP48" s="355"/>
      <c r="DQ48" s="355"/>
      <c r="DR48" s="355"/>
      <c r="DS48" s="355"/>
      <c r="DT48" s="355"/>
      <c r="DU48" s="355"/>
      <c r="DV48" s="355"/>
      <c r="DW48" s="355"/>
      <c r="DX48" s="355"/>
      <c r="DY48" s="355"/>
      <c r="DZ48" s="355"/>
      <c r="EA48" s="355"/>
      <c r="EB48" s="355"/>
      <c r="EC48" s="355"/>
      <c r="ED48" s="355"/>
      <c r="EE48" s="355"/>
      <c r="EF48" s="355"/>
      <c r="EG48" s="355"/>
      <c r="EH48" s="355"/>
      <c r="EI48" s="355"/>
      <c r="EJ48" s="355"/>
      <c r="EK48" s="355"/>
      <c r="EL48" s="355"/>
      <c r="EM48" s="355"/>
      <c r="EN48" s="355"/>
      <c r="EO48" s="355"/>
      <c r="EP48" s="355"/>
      <c r="EQ48" s="355"/>
      <c r="ER48" s="355"/>
      <c r="ES48" s="355"/>
      <c r="ET48" s="355"/>
      <c r="EU48" s="355"/>
      <c r="EV48" s="355"/>
      <c r="EW48" s="355"/>
      <c r="EX48" s="355"/>
      <c r="EY48" s="355"/>
      <c r="EZ48" s="355"/>
      <c r="FA48" s="355"/>
      <c r="FB48" s="355"/>
      <c r="FC48" s="355"/>
      <c r="FD48" s="355"/>
      <c r="FE48" s="355"/>
      <c r="FF48" s="355"/>
      <c r="FG48" s="355"/>
      <c r="FH48" s="355"/>
      <c r="FI48" s="355"/>
      <c r="FJ48" s="355"/>
      <c r="FK48" s="355"/>
      <c r="FL48" s="355"/>
      <c r="FM48" s="355"/>
      <c r="FN48" s="355"/>
      <c r="FO48" s="355"/>
      <c r="FP48" s="355"/>
      <c r="FQ48" s="355"/>
      <c r="FR48" s="355"/>
      <c r="FS48" s="355"/>
      <c r="FT48" s="355"/>
      <c r="FU48" s="355"/>
      <c r="FV48" s="355"/>
      <c r="FW48" s="355"/>
      <c r="FX48" s="355"/>
      <c r="FY48" s="355"/>
      <c r="FZ48" s="355"/>
      <c r="GA48" s="355"/>
      <c r="GB48" s="355"/>
      <c r="GC48" s="355"/>
      <c r="GD48" s="355"/>
      <c r="GE48" s="355"/>
      <c r="GF48" s="355"/>
      <c r="GG48" s="355"/>
      <c r="GH48" s="355"/>
      <c r="GI48" s="355"/>
      <c r="GJ48" s="355"/>
      <c r="GK48" s="355"/>
      <c r="GL48" s="355"/>
      <c r="GM48" s="355"/>
      <c r="GN48" s="355"/>
      <c r="GO48" s="355"/>
      <c r="GP48" s="355"/>
      <c r="GQ48" s="355"/>
      <c r="GR48" s="355"/>
      <c r="GS48" s="355"/>
      <c r="GT48" s="355"/>
      <c r="GU48" s="355"/>
      <c r="GV48" s="355"/>
      <c r="GW48" s="355"/>
      <c r="GX48" s="355"/>
      <c r="GY48" s="355"/>
      <c r="GZ48" s="355"/>
      <c r="HA48" s="355"/>
      <c r="HB48" s="355"/>
      <c r="HC48" s="355"/>
      <c r="HD48" s="355"/>
      <c r="HE48" s="355"/>
      <c r="HF48" s="355"/>
      <c r="HG48" s="355"/>
      <c r="HH48" s="355"/>
      <c r="HI48" s="355"/>
      <c r="HJ48" s="355"/>
      <c r="HK48" s="355"/>
      <c r="HL48" s="355"/>
      <c r="HM48" s="355"/>
      <c r="HN48" s="355"/>
      <c r="HO48" s="355"/>
      <c r="HP48" s="355"/>
      <c r="HQ48" s="355"/>
      <c r="HR48" s="355"/>
      <c r="HS48" s="355"/>
      <c r="HT48" s="355"/>
      <c r="HU48" s="355"/>
      <c r="HV48" s="355"/>
      <c r="HW48" s="355"/>
      <c r="HX48" s="355"/>
      <c r="HY48" s="355"/>
      <c r="HZ48" s="355"/>
      <c r="IA48" s="355"/>
      <c r="IB48" s="355"/>
      <c r="IC48" s="355"/>
      <c r="ID48" s="355"/>
      <c r="IE48" s="355"/>
      <c r="IF48" s="355"/>
      <c r="IG48" s="355"/>
      <c r="IH48" s="355"/>
      <c r="II48" s="355"/>
      <c r="IJ48" s="355"/>
      <c r="IK48" s="355"/>
      <c r="IL48" s="355"/>
      <c r="IM48" s="355"/>
      <c r="IN48" s="355"/>
      <c r="IO48" s="355"/>
      <c r="IP48" s="355"/>
      <c r="IQ48" s="355"/>
      <c r="IR48" s="355"/>
      <c r="IS48" s="355"/>
      <c r="IT48" s="355"/>
      <c r="IU48" s="355"/>
      <c r="IV48" s="355"/>
    </row>
    <row r="49" spans="1:256" ht="15" x14ac:dyDescent="0.25">
      <c r="A49" s="355"/>
      <c r="B49" s="332"/>
      <c r="C49" s="369" t="s">
        <v>496</v>
      </c>
      <c r="D49" s="357"/>
      <c r="E49" s="369">
        <v>147</v>
      </c>
      <c r="F49" s="369"/>
      <c r="G49" s="370">
        <f t="shared" si="12"/>
        <v>147</v>
      </c>
      <c r="H49" s="371"/>
      <c r="I49" s="372">
        <v>27</v>
      </c>
      <c r="J49" s="362">
        <f t="shared" ref="J49:J54" si="14">G49-H49-I49</f>
        <v>120</v>
      </c>
      <c r="K49" s="363"/>
      <c r="L49" s="516"/>
      <c r="M49" s="364"/>
      <c r="N49" s="273"/>
      <c r="O49" s="365"/>
      <c r="P49" s="365"/>
      <c r="Q49" s="272"/>
      <c r="R49" s="272"/>
      <c r="S49" s="364"/>
      <c r="T49" s="364"/>
      <c r="U49" s="273"/>
      <c r="V49" s="365"/>
      <c r="W49" s="365"/>
      <c r="X49" s="273"/>
      <c r="Y49" s="366"/>
      <c r="Z49" s="355"/>
      <c r="AA49" s="355"/>
      <c r="AB49" s="367"/>
      <c r="AC49" s="355"/>
      <c r="AD49" s="368"/>
      <c r="AE49" s="355"/>
      <c r="AF49" s="355"/>
      <c r="AG49" s="355"/>
      <c r="AH49" s="355"/>
      <c r="AI49" s="355"/>
      <c r="AJ49" s="355"/>
      <c r="AK49" s="355"/>
      <c r="AL49" s="355"/>
      <c r="AM49" s="355"/>
      <c r="AN49" s="355"/>
      <c r="AO49" s="355"/>
      <c r="AP49" s="355"/>
      <c r="AQ49" s="355"/>
      <c r="AR49" s="355"/>
      <c r="AS49" s="355"/>
      <c r="AT49" s="355"/>
      <c r="AU49" s="355"/>
      <c r="AV49" s="355"/>
      <c r="AW49" s="355"/>
      <c r="AX49" s="355"/>
      <c r="AY49" s="355"/>
      <c r="AZ49" s="355"/>
      <c r="BA49" s="355"/>
      <c r="BB49" s="355"/>
      <c r="BC49" s="355"/>
      <c r="BD49" s="355"/>
      <c r="BE49" s="355"/>
      <c r="BF49" s="355"/>
      <c r="BG49" s="355"/>
      <c r="BH49" s="355"/>
      <c r="BI49" s="355"/>
      <c r="BJ49" s="355"/>
      <c r="BK49" s="355"/>
      <c r="BL49" s="355"/>
      <c r="BM49" s="355"/>
      <c r="BN49" s="355"/>
      <c r="BO49" s="355"/>
      <c r="BP49" s="355"/>
      <c r="BQ49" s="355"/>
      <c r="BR49" s="355"/>
      <c r="BS49" s="355"/>
      <c r="BT49" s="355"/>
      <c r="BU49" s="355"/>
      <c r="BV49" s="355"/>
      <c r="BW49" s="355"/>
      <c r="BX49" s="355"/>
      <c r="BY49" s="355"/>
      <c r="BZ49" s="355"/>
      <c r="CA49" s="355"/>
      <c r="CB49" s="355"/>
      <c r="CC49" s="355"/>
      <c r="CD49" s="355"/>
      <c r="CE49" s="355"/>
      <c r="CF49" s="355"/>
      <c r="CG49" s="355"/>
      <c r="CH49" s="355"/>
      <c r="CI49" s="355"/>
      <c r="CJ49" s="355"/>
      <c r="CK49" s="355"/>
      <c r="CL49" s="355"/>
      <c r="CM49" s="355"/>
      <c r="CN49" s="355"/>
      <c r="CO49" s="355"/>
      <c r="CP49" s="355"/>
      <c r="CQ49" s="355"/>
      <c r="CR49" s="355"/>
      <c r="CS49" s="355"/>
      <c r="CT49" s="355"/>
      <c r="CU49" s="355"/>
      <c r="CV49" s="355"/>
      <c r="CW49" s="355"/>
      <c r="CX49" s="355"/>
      <c r="CY49" s="355"/>
      <c r="CZ49" s="355"/>
      <c r="DA49" s="355"/>
      <c r="DB49" s="355"/>
      <c r="DC49" s="355"/>
      <c r="DD49" s="355"/>
      <c r="DE49" s="355"/>
      <c r="DF49" s="355"/>
      <c r="DG49" s="355"/>
      <c r="DH49" s="355"/>
      <c r="DI49" s="355"/>
      <c r="DJ49" s="355"/>
      <c r="DK49" s="355"/>
      <c r="DL49" s="355"/>
      <c r="DM49" s="355"/>
      <c r="DN49" s="355"/>
      <c r="DO49" s="355"/>
      <c r="DP49" s="355"/>
      <c r="DQ49" s="355"/>
      <c r="DR49" s="355"/>
      <c r="DS49" s="355"/>
      <c r="DT49" s="355"/>
      <c r="DU49" s="355"/>
      <c r="DV49" s="355"/>
      <c r="DW49" s="355"/>
      <c r="DX49" s="355"/>
      <c r="DY49" s="355"/>
      <c r="DZ49" s="355"/>
      <c r="EA49" s="355"/>
      <c r="EB49" s="355"/>
      <c r="EC49" s="355"/>
      <c r="ED49" s="355"/>
      <c r="EE49" s="355"/>
      <c r="EF49" s="355"/>
      <c r="EG49" s="355"/>
      <c r="EH49" s="355"/>
      <c r="EI49" s="355"/>
      <c r="EJ49" s="355"/>
      <c r="EK49" s="355"/>
      <c r="EL49" s="355"/>
      <c r="EM49" s="355"/>
      <c r="EN49" s="355"/>
      <c r="EO49" s="355"/>
      <c r="EP49" s="355"/>
      <c r="EQ49" s="355"/>
      <c r="ER49" s="355"/>
      <c r="ES49" s="355"/>
      <c r="ET49" s="355"/>
      <c r="EU49" s="355"/>
      <c r="EV49" s="355"/>
      <c r="EW49" s="355"/>
      <c r="EX49" s="355"/>
      <c r="EY49" s="355"/>
      <c r="EZ49" s="355"/>
      <c r="FA49" s="355"/>
      <c r="FB49" s="355"/>
      <c r="FC49" s="355"/>
      <c r="FD49" s="355"/>
      <c r="FE49" s="355"/>
      <c r="FF49" s="355"/>
      <c r="FG49" s="355"/>
      <c r="FH49" s="355"/>
      <c r="FI49" s="355"/>
      <c r="FJ49" s="355"/>
      <c r="FK49" s="355"/>
      <c r="FL49" s="355"/>
      <c r="FM49" s="355"/>
      <c r="FN49" s="355"/>
      <c r="FO49" s="355"/>
      <c r="FP49" s="355"/>
      <c r="FQ49" s="355"/>
      <c r="FR49" s="355"/>
      <c r="FS49" s="355"/>
      <c r="FT49" s="355"/>
      <c r="FU49" s="355"/>
      <c r="FV49" s="355"/>
      <c r="FW49" s="355"/>
      <c r="FX49" s="355"/>
      <c r="FY49" s="355"/>
      <c r="FZ49" s="355"/>
      <c r="GA49" s="355"/>
      <c r="GB49" s="355"/>
      <c r="GC49" s="355"/>
      <c r="GD49" s="355"/>
      <c r="GE49" s="355"/>
      <c r="GF49" s="355"/>
      <c r="GG49" s="355"/>
      <c r="GH49" s="355"/>
      <c r="GI49" s="355"/>
      <c r="GJ49" s="355"/>
      <c r="GK49" s="355"/>
      <c r="GL49" s="355"/>
      <c r="GM49" s="355"/>
      <c r="GN49" s="355"/>
      <c r="GO49" s="355"/>
      <c r="GP49" s="355"/>
      <c r="GQ49" s="355"/>
      <c r="GR49" s="355"/>
      <c r="GS49" s="355"/>
      <c r="GT49" s="355"/>
      <c r="GU49" s="355"/>
      <c r="GV49" s="355"/>
      <c r="GW49" s="355"/>
      <c r="GX49" s="355"/>
      <c r="GY49" s="355"/>
      <c r="GZ49" s="355"/>
      <c r="HA49" s="355"/>
      <c r="HB49" s="355"/>
      <c r="HC49" s="355"/>
      <c r="HD49" s="355"/>
      <c r="HE49" s="355"/>
      <c r="HF49" s="355"/>
      <c r="HG49" s="355"/>
      <c r="HH49" s="355"/>
      <c r="HI49" s="355"/>
      <c r="HJ49" s="355"/>
      <c r="HK49" s="355"/>
      <c r="HL49" s="355"/>
      <c r="HM49" s="355"/>
      <c r="HN49" s="355"/>
      <c r="HO49" s="355"/>
      <c r="HP49" s="355"/>
      <c r="HQ49" s="355"/>
      <c r="HR49" s="355"/>
      <c r="HS49" s="355"/>
      <c r="HT49" s="355"/>
      <c r="HU49" s="355"/>
      <c r="HV49" s="355"/>
      <c r="HW49" s="355"/>
      <c r="HX49" s="355"/>
      <c r="HY49" s="355"/>
      <c r="HZ49" s="355"/>
      <c r="IA49" s="355"/>
      <c r="IB49" s="355"/>
      <c r="IC49" s="355"/>
      <c r="ID49" s="355"/>
      <c r="IE49" s="355"/>
      <c r="IF49" s="355"/>
      <c r="IG49" s="355"/>
      <c r="IH49" s="355"/>
      <c r="II49" s="355"/>
      <c r="IJ49" s="355"/>
      <c r="IK49" s="355"/>
      <c r="IL49" s="355"/>
      <c r="IM49" s="355"/>
      <c r="IN49" s="355"/>
      <c r="IO49" s="355"/>
      <c r="IP49" s="355"/>
      <c r="IQ49" s="355"/>
      <c r="IR49" s="355"/>
      <c r="IS49" s="355"/>
      <c r="IT49" s="355"/>
      <c r="IU49" s="355"/>
      <c r="IV49" s="355"/>
    </row>
    <row r="50" spans="1:256" ht="15" x14ac:dyDescent="0.25">
      <c r="A50" s="355"/>
      <c r="B50" s="332"/>
      <c r="C50" s="369" t="s">
        <v>209</v>
      </c>
      <c r="D50" s="357"/>
      <c r="E50" s="369"/>
      <c r="F50" s="369"/>
      <c r="G50" s="370">
        <f t="shared" si="12"/>
        <v>0</v>
      </c>
      <c r="H50" s="371"/>
      <c r="I50" s="372"/>
      <c r="J50" s="362">
        <f t="shared" si="14"/>
        <v>0</v>
      </c>
      <c r="K50" s="363"/>
      <c r="L50" s="516"/>
      <c r="M50" s="364"/>
      <c r="N50" s="273"/>
      <c r="O50" s="365"/>
      <c r="P50" s="365"/>
      <c r="Q50" s="272"/>
      <c r="R50" s="272"/>
      <c r="S50" s="364"/>
      <c r="T50" s="364"/>
      <c r="U50" s="273"/>
      <c r="V50" s="365"/>
      <c r="W50" s="365"/>
      <c r="X50" s="273"/>
      <c r="Y50" s="366"/>
      <c r="Z50" s="355"/>
      <c r="AA50" s="355"/>
      <c r="AB50" s="367"/>
      <c r="AC50" s="355"/>
      <c r="AD50" s="368"/>
      <c r="AE50" s="355"/>
      <c r="AF50" s="355"/>
      <c r="AG50" s="355"/>
      <c r="AH50" s="355"/>
      <c r="AI50" s="355"/>
      <c r="AJ50" s="355"/>
      <c r="AK50" s="355"/>
      <c r="AL50" s="355"/>
      <c r="AM50" s="355"/>
      <c r="AN50" s="355"/>
      <c r="AO50" s="355"/>
      <c r="AP50" s="355"/>
      <c r="AQ50" s="355"/>
      <c r="AR50" s="355"/>
      <c r="AS50" s="355"/>
      <c r="AT50" s="355"/>
      <c r="AU50" s="355"/>
      <c r="AV50" s="355"/>
      <c r="AW50" s="355"/>
      <c r="AX50" s="355"/>
      <c r="AY50" s="355"/>
      <c r="AZ50" s="355"/>
      <c r="BA50" s="355"/>
      <c r="BB50" s="355"/>
      <c r="BC50" s="355"/>
      <c r="BD50" s="355"/>
      <c r="BE50" s="355"/>
      <c r="BF50" s="355"/>
      <c r="BG50" s="355"/>
      <c r="BH50" s="355"/>
      <c r="BI50" s="355"/>
      <c r="BJ50" s="355"/>
      <c r="BK50" s="355"/>
      <c r="BL50" s="355"/>
      <c r="BM50" s="355"/>
      <c r="BN50" s="355"/>
      <c r="BO50" s="355"/>
      <c r="BP50" s="355"/>
      <c r="BQ50" s="355"/>
      <c r="BR50" s="355"/>
      <c r="BS50" s="355"/>
      <c r="BT50" s="355"/>
      <c r="BU50" s="355"/>
      <c r="BV50" s="355"/>
      <c r="BW50" s="355"/>
      <c r="BX50" s="355"/>
      <c r="BY50" s="355"/>
      <c r="BZ50" s="355"/>
      <c r="CA50" s="355"/>
      <c r="CB50" s="355"/>
      <c r="CC50" s="355"/>
      <c r="CD50" s="355"/>
      <c r="CE50" s="355"/>
      <c r="CF50" s="355"/>
      <c r="CG50" s="355"/>
      <c r="CH50" s="355"/>
      <c r="CI50" s="355"/>
      <c r="CJ50" s="355"/>
      <c r="CK50" s="355"/>
      <c r="CL50" s="355"/>
      <c r="CM50" s="355"/>
      <c r="CN50" s="355"/>
      <c r="CO50" s="355"/>
      <c r="CP50" s="355"/>
      <c r="CQ50" s="355"/>
      <c r="CR50" s="355"/>
      <c r="CS50" s="355"/>
      <c r="CT50" s="355"/>
      <c r="CU50" s="355"/>
      <c r="CV50" s="355"/>
      <c r="CW50" s="355"/>
      <c r="CX50" s="355"/>
      <c r="CY50" s="355"/>
      <c r="CZ50" s="355"/>
      <c r="DA50" s="355"/>
      <c r="DB50" s="355"/>
      <c r="DC50" s="355"/>
      <c r="DD50" s="355"/>
      <c r="DE50" s="355"/>
      <c r="DF50" s="355"/>
      <c r="DG50" s="355"/>
      <c r="DH50" s="355"/>
      <c r="DI50" s="355"/>
      <c r="DJ50" s="355"/>
      <c r="DK50" s="355"/>
      <c r="DL50" s="355"/>
      <c r="DM50" s="355"/>
      <c r="DN50" s="355"/>
      <c r="DO50" s="355"/>
      <c r="DP50" s="355"/>
      <c r="DQ50" s="355"/>
      <c r="DR50" s="355"/>
      <c r="DS50" s="355"/>
      <c r="DT50" s="355"/>
      <c r="DU50" s="355"/>
      <c r="DV50" s="355"/>
      <c r="DW50" s="355"/>
      <c r="DX50" s="355"/>
      <c r="DY50" s="355"/>
      <c r="DZ50" s="355"/>
      <c r="EA50" s="355"/>
      <c r="EB50" s="355"/>
      <c r="EC50" s="355"/>
      <c r="ED50" s="355"/>
      <c r="EE50" s="355"/>
      <c r="EF50" s="355"/>
      <c r="EG50" s="355"/>
      <c r="EH50" s="355"/>
      <c r="EI50" s="355"/>
      <c r="EJ50" s="355"/>
      <c r="EK50" s="355"/>
      <c r="EL50" s="355"/>
      <c r="EM50" s="355"/>
      <c r="EN50" s="355"/>
      <c r="EO50" s="355"/>
      <c r="EP50" s="355"/>
      <c r="EQ50" s="355"/>
      <c r="ER50" s="355"/>
      <c r="ES50" s="355"/>
      <c r="ET50" s="355"/>
      <c r="EU50" s="355"/>
      <c r="EV50" s="355"/>
      <c r="EW50" s="355"/>
      <c r="EX50" s="355"/>
      <c r="EY50" s="355"/>
      <c r="EZ50" s="355"/>
      <c r="FA50" s="355"/>
      <c r="FB50" s="355"/>
      <c r="FC50" s="355"/>
      <c r="FD50" s="355"/>
      <c r="FE50" s="355"/>
      <c r="FF50" s="355"/>
      <c r="FG50" s="355"/>
      <c r="FH50" s="355"/>
      <c r="FI50" s="355"/>
      <c r="FJ50" s="355"/>
      <c r="FK50" s="355"/>
      <c r="FL50" s="355"/>
      <c r="FM50" s="355"/>
      <c r="FN50" s="355"/>
      <c r="FO50" s="355"/>
      <c r="FP50" s="355"/>
      <c r="FQ50" s="355"/>
      <c r="FR50" s="355"/>
      <c r="FS50" s="355"/>
      <c r="FT50" s="355"/>
      <c r="FU50" s="355"/>
      <c r="FV50" s="355"/>
      <c r="FW50" s="355"/>
      <c r="FX50" s="355"/>
      <c r="FY50" s="355"/>
      <c r="FZ50" s="355"/>
      <c r="GA50" s="355"/>
      <c r="GB50" s="355"/>
      <c r="GC50" s="355"/>
      <c r="GD50" s="355"/>
      <c r="GE50" s="355"/>
      <c r="GF50" s="355"/>
      <c r="GG50" s="355"/>
      <c r="GH50" s="355"/>
      <c r="GI50" s="355"/>
      <c r="GJ50" s="355"/>
      <c r="GK50" s="355"/>
      <c r="GL50" s="355"/>
      <c r="GM50" s="355"/>
      <c r="GN50" s="355"/>
      <c r="GO50" s="355"/>
      <c r="GP50" s="355"/>
      <c r="GQ50" s="355"/>
      <c r="GR50" s="355"/>
      <c r="GS50" s="355"/>
      <c r="GT50" s="355"/>
      <c r="GU50" s="355"/>
      <c r="GV50" s="355"/>
      <c r="GW50" s="355"/>
      <c r="GX50" s="355"/>
      <c r="GY50" s="355"/>
      <c r="GZ50" s="355"/>
      <c r="HA50" s="355"/>
      <c r="HB50" s="355"/>
      <c r="HC50" s="355"/>
      <c r="HD50" s="355"/>
      <c r="HE50" s="355"/>
      <c r="HF50" s="355"/>
      <c r="HG50" s="355"/>
      <c r="HH50" s="355"/>
      <c r="HI50" s="355"/>
      <c r="HJ50" s="355"/>
      <c r="HK50" s="355"/>
      <c r="HL50" s="355"/>
      <c r="HM50" s="355"/>
      <c r="HN50" s="355"/>
      <c r="HO50" s="355"/>
      <c r="HP50" s="355"/>
      <c r="HQ50" s="355"/>
      <c r="HR50" s="355"/>
      <c r="HS50" s="355"/>
      <c r="HT50" s="355"/>
      <c r="HU50" s="355"/>
      <c r="HV50" s="355"/>
      <c r="HW50" s="355"/>
      <c r="HX50" s="355"/>
      <c r="HY50" s="355"/>
      <c r="HZ50" s="355"/>
      <c r="IA50" s="355"/>
      <c r="IB50" s="355"/>
      <c r="IC50" s="355"/>
      <c r="ID50" s="355"/>
      <c r="IE50" s="355"/>
      <c r="IF50" s="355"/>
      <c r="IG50" s="355"/>
      <c r="IH50" s="355"/>
      <c r="II50" s="355"/>
      <c r="IJ50" s="355"/>
      <c r="IK50" s="355"/>
      <c r="IL50" s="355"/>
      <c r="IM50" s="355"/>
      <c r="IN50" s="355"/>
      <c r="IO50" s="355"/>
      <c r="IP50" s="355"/>
      <c r="IQ50" s="355"/>
      <c r="IR50" s="355"/>
      <c r="IS50" s="355"/>
      <c r="IT50" s="355"/>
      <c r="IU50" s="355"/>
      <c r="IV50" s="355"/>
    </row>
    <row r="51" spans="1:256" ht="15" x14ac:dyDescent="0.25">
      <c r="A51" s="355"/>
      <c r="B51" s="332"/>
      <c r="C51" s="369" t="s">
        <v>210</v>
      </c>
      <c r="D51" s="357"/>
      <c r="E51" s="369"/>
      <c r="F51" s="369"/>
      <c r="G51" s="370">
        <f t="shared" si="12"/>
        <v>0</v>
      </c>
      <c r="H51" s="371"/>
      <c r="I51" s="372"/>
      <c r="J51" s="362">
        <f t="shared" si="14"/>
        <v>0</v>
      </c>
      <c r="K51" s="363"/>
      <c r="L51" s="516"/>
      <c r="M51" s="364"/>
      <c r="N51" s="273"/>
      <c r="O51" s="365"/>
      <c r="P51" s="365"/>
      <c r="Q51" s="272"/>
      <c r="R51" s="272"/>
      <c r="S51" s="364"/>
      <c r="T51" s="364"/>
      <c r="U51" s="273"/>
      <c r="V51" s="365"/>
      <c r="W51" s="365"/>
      <c r="X51" s="273"/>
      <c r="Y51" s="366"/>
      <c r="Z51" s="355"/>
      <c r="AA51" s="355"/>
      <c r="AB51" s="367"/>
      <c r="AC51" s="355"/>
      <c r="AD51" s="368"/>
      <c r="AE51" s="355"/>
      <c r="AF51" s="355"/>
      <c r="AG51" s="355"/>
      <c r="AH51" s="355"/>
      <c r="AI51" s="355"/>
      <c r="AJ51" s="355"/>
      <c r="AK51" s="355"/>
      <c r="AL51" s="355"/>
      <c r="AM51" s="355"/>
      <c r="AN51" s="355"/>
      <c r="AO51" s="355"/>
      <c r="AP51" s="355"/>
      <c r="AQ51" s="355"/>
      <c r="AR51" s="355"/>
      <c r="AS51" s="355"/>
      <c r="AT51" s="355"/>
      <c r="AU51" s="355"/>
      <c r="AV51" s="355"/>
      <c r="AW51" s="355"/>
      <c r="AX51" s="355"/>
      <c r="AY51" s="355"/>
      <c r="AZ51" s="355"/>
      <c r="BA51" s="355"/>
      <c r="BB51" s="355"/>
      <c r="BC51" s="355"/>
      <c r="BD51" s="355"/>
      <c r="BE51" s="355"/>
      <c r="BF51" s="355"/>
      <c r="BG51" s="355"/>
      <c r="BH51" s="355"/>
      <c r="BI51" s="355"/>
      <c r="BJ51" s="355"/>
      <c r="BK51" s="355"/>
      <c r="BL51" s="355"/>
      <c r="BM51" s="355"/>
      <c r="BN51" s="355"/>
      <c r="BO51" s="355"/>
      <c r="BP51" s="355"/>
      <c r="BQ51" s="355"/>
      <c r="BR51" s="355"/>
      <c r="BS51" s="355"/>
      <c r="BT51" s="355"/>
      <c r="BU51" s="355"/>
      <c r="BV51" s="355"/>
      <c r="BW51" s="355"/>
      <c r="BX51" s="355"/>
      <c r="BY51" s="355"/>
      <c r="BZ51" s="355"/>
      <c r="CA51" s="355"/>
      <c r="CB51" s="355"/>
      <c r="CC51" s="355"/>
      <c r="CD51" s="355"/>
      <c r="CE51" s="355"/>
      <c r="CF51" s="355"/>
      <c r="CG51" s="355"/>
      <c r="CH51" s="355"/>
      <c r="CI51" s="355"/>
      <c r="CJ51" s="355"/>
      <c r="CK51" s="355"/>
      <c r="CL51" s="355"/>
      <c r="CM51" s="355"/>
      <c r="CN51" s="355"/>
      <c r="CO51" s="355"/>
      <c r="CP51" s="355"/>
      <c r="CQ51" s="355"/>
      <c r="CR51" s="355"/>
      <c r="CS51" s="355"/>
      <c r="CT51" s="355"/>
      <c r="CU51" s="355"/>
      <c r="CV51" s="355"/>
      <c r="CW51" s="355"/>
      <c r="CX51" s="355"/>
      <c r="CY51" s="355"/>
      <c r="CZ51" s="355"/>
      <c r="DA51" s="355"/>
      <c r="DB51" s="355"/>
      <c r="DC51" s="355"/>
      <c r="DD51" s="355"/>
      <c r="DE51" s="355"/>
      <c r="DF51" s="355"/>
      <c r="DG51" s="355"/>
      <c r="DH51" s="355"/>
      <c r="DI51" s="355"/>
      <c r="DJ51" s="355"/>
      <c r="DK51" s="355"/>
      <c r="DL51" s="355"/>
      <c r="DM51" s="355"/>
      <c r="DN51" s="355"/>
      <c r="DO51" s="355"/>
      <c r="DP51" s="355"/>
      <c r="DQ51" s="355"/>
      <c r="DR51" s="355"/>
      <c r="DS51" s="355"/>
      <c r="DT51" s="355"/>
      <c r="DU51" s="355"/>
      <c r="DV51" s="355"/>
      <c r="DW51" s="355"/>
      <c r="DX51" s="355"/>
      <c r="DY51" s="355"/>
      <c r="DZ51" s="355"/>
      <c r="EA51" s="355"/>
      <c r="EB51" s="355"/>
      <c r="EC51" s="355"/>
      <c r="ED51" s="355"/>
      <c r="EE51" s="355"/>
      <c r="EF51" s="355"/>
      <c r="EG51" s="355"/>
      <c r="EH51" s="355"/>
      <c r="EI51" s="355"/>
      <c r="EJ51" s="355"/>
      <c r="EK51" s="355"/>
      <c r="EL51" s="355"/>
      <c r="EM51" s="355"/>
      <c r="EN51" s="355"/>
      <c r="EO51" s="355"/>
      <c r="EP51" s="355"/>
      <c r="EQ51" s="355"/>
      <c r="ER51" s="355"/>
      <c r="ES51" s="355"/>
      <c r="ET51" s="355"/>
      <c r="EU51" s="355"/>
      <c r="EV51" s="355"/>
      <c r="EW51" s="355"/>
      <c r="EX51" s="355"/>
      <c r="EY51" s="355"/>
      <c r="EZ51" s="355"/>
      <c r="FA51" s="355"/>
      <c r="FB51" s="355"/>
      <c r="FC51" s="355"/>
      <c r="FD51" s="355"/>
      <c r="FE51" s="355"/>
      <c r="FF51" s="355"/>
      <c r="FG51" s="355"/>
      <c r="FH51" s="355"/>
      <c r="FI51" s="355"/>
      <c r="FJ51" s="355"/>
      <c r="FK51" s="355"/>
      <c r="FL51" s="355"/>
      <c r="FM51" s="355"/>
      <c r="FN51" s="355"/>
      <c r="FO51" s="355"/>
      <c r="FP51" s="355"/>
      <c r="FQ51" s="355"/>
      <c r="FR51" s="355"/>
      <c r="FS51" s="355"/>
      <c r="FT51" s="355"/>
      <c r="FU51" s="355"/>
      <c r="FV51" s="355"/>
      <c r="FW51" s="355"/>
      <c r="FX51" s="355"/>
      <c r="FY51" s="355"/>
      <c r="FZ51" s="355"/>
      <c r="GA51" s="355"/>
      <c r="GB51" s="355"/>
      <c r="GC51" s="355"/>
      <c r="GD51" s="355"/>
      <c r="GE51" s="355"/>
      <c r="GF51" s="355"/>
      <c r="GG51" s="355"/>
      <c r="GH51" s="355"/>
      <c r="GI51" s="355"/>
      <c r="GJ51" s="355"/>
      <c r="GK51" s="355"/>
      <c r="GL51" s="355"/>
      <c r="GM51" s="355"/>
      <c r="GN51" s="355"/>
      <c r="GO51" s="355"/>
      <c r="GP51" s="355"/>
      <c r="GQ51" s="355"/>
      <c r="GR51" s="355"/>
      <c r="GS51" s="355"/>
      <c r="GT51" s="355"/>
      <c r="GU51" s="355"/>
      <c r="GV51" s="355"/>
      <c r="GW51" s="355"/>
      <c r="GX51" s="355"/>
      <c r="GY51" s="355"/>
      <c r="GZ51" s="355"/>
      <c r="HA51" s="355"/>
      <c r="HB51" s="355"/>
      <c r="HC51" s="355"/>
      <c r="HD51" s="355"/>
      <c r="HE51" s="355"/>
      <c r="HF51" s="355"/>
      <c r="HG51" s="355"/>
      <c r="HH51" s="355"/>
      <c r="HI51" s="355"/>
      <c r="HJ51" s="355"/>
      <c r="HK51" s="355"/>
      <c r="HL51" s="355"/>
      <c r="HM51" s="355"/>
      <c r="HN51" s="355"/>
      <c r="HO51" s="355"/>
      <c r="HP51" s="355"/>
      <c r="HQ51" s="355"/>
      <c r="HR51" s="355"/>
      <c r="HS51" s="355"/>
      <c r="HT51" s="355"/>
      <c r="HU51" s="355"/>
      <c r="HV51" s="355"/>
      <c r="HW51" s="355"/>
      <c r="HX51" s="355"/>
      <c r="HY51" s="355"/>
      <c r="HZ51" s="355"/>
      <c r="IA51" s="355"/>
      <c r="IB51" s="355"/>
      <c r="IC51" s="355"/>
      <c r="ID51" s="355"/>
      <c r="IE51" s="355"/>
      <c r="IF51" s="355"/>
      <c r="IG51" s="355"/>
      <c r="IH51" s="355"/>
      <c r="II51" s="355"/>
      <c r="IJ51" s="355"/>
      <c r="IK51" s="355"/>
      <c r="IL51" s="355"/>
      <c r="IM51" s="355"/>
      <c r="IN51" s="355"/>
      <c r="IO51" s="355"/>
      <c r="IP51" s="355"/>
      <c r="IQ51" s="355"/>
      <c r="IR51" s="355"/>
      <c r="IS51" s="355"/>
      <c r="IT51" s="355"/>
      <c r="IU51" s="355"/>
      <c r="IV51" s="355"/>
    </row>
    <row r="52" spans="1:256" ht="15" x14ac:dyDescent="0.25">
      <c r="A52" s="355"/>
      <c r="B52" s="332"/>
      <c r="C52" s="369" t="s">
        <v>211</v>
      </c>
      <c r="D52" s="357"/>
      <c r="E52" s="369"/>
      <c r="F52" s="369"/>
      <c r="G52" s="370">
        <f t="shared" si="12"/>
        <v>0</v>
      </c>
      <c r="H52" s="371"/>
      <c r="I52" s="372"/>
      <c r="J52" s="362">
        <f t="shared" si="14"/>
        <v>0</v>
      </c>
      <c r="K52" s="363"/>
      <c r="L52" s="516"/>
      <c r="M52" s="364"/>
      <c r="N52" s="273"/>
      <c r="O52" s="365"/>
      <c r="P52" s="365"/>
      <c r="Q52" s="272"/>
      <c r="R52" s="272"/>
      <c r="S52" s="364"/>
      <c r="T52" s="364"/>
      <c r="U52" s="273"/>
      <c r="V52" s="365"/>
      <c r="W52" s="365"/>
      <c r="X52" s="273"/>
      <c r="Y52" s="366"/>
      <c r="Z52" s="355"/>
      <c r="AA52" s="355"/>
      <c r="AB52" s="367"/>
      <c r="AC52" s="355"/>
      <c r="AD52" s="368"/>
      <c r="AE52" s="355"/>
      <c r="AF52" s="355"/>
      <c r="AG52" s="355"/>
      <c r="AH52" s="355"/>
      <c r="AI52" s="355"/>
      <c r="AJ52" s="355"/>
      <c r="AK52" s="355"/>
      <c r="AL52" s="355"/>
      <c r="AM52" s="355"/>
      <c r="AN52" s="355"/>
      <c r="AO52" s="355"/>
      <c r="AP52" s="355"/>
      <c r="AQ52" s="355"/>
      <c r="AR52" s="355"/>
      <c r="AS52" s="355"/>
      <c r="AT52" s="355"/>
      <c r="AU52" s="355"/>
      <c r="AV52" s="355"/>
      <c r="AW52" s="355"/>
      <c r="AX52" s="355"/>
      <c r="AY52" s="355"/>
      <c r="AZ52" s="355"/>
      <c r="BA52" s="355"/>
      <c r="BB52" s="355"/>
      <c r="BC52" s="355"/>
      <c r="BD52" s="355"/>
      <c r="BE52" s="355"/>
      <c r="BF52" s="355"/>
      <c r="BG52" s="355"/>
      <c r="BH52" s="355"/>
      <c r="BI52" s="355"/>
      <c r="BJ52" s="355"/>
      <c r="BK52" s="355"/>
      <c r="BL52" s="355"/>
      <c r="BM52" s="355"/>
      <c r="BN52" s="355"/>
      <c r="BO52" s="355"/>
      <c r="BP52" s="355"/>
      <c r="BQ52" s="355"/>
      <c r="BR52" s="355"/>
      <c r="BS52" s="355"/>
      <c r="BT52" s="355"/>
      <c r="BU52" s="355"/>
      <c r="BV52" s="355"/>
      <c r="BW52" s="355"/>
      <c r="BX52" s="355"/>
      <c r="BY52" s="355"/>
      <c r="BZ52" s="355"/>
      <c r="CA52" s="355"/>
      <c r="CB52" s="355"/>
      <c r="CC52" s="355"/>
      <c r="CD52" s="355"/>
      <c r="CE52" s="355"/>
      <c r="CF52" s="355"/>
      <c r="CG52" s="355"/>
      <c r="CH52" s="355"/>
      <c r="CI52" s="355"/>
      <c r="CJ52" s="355"/>
      <c r="CK52" s="355"/>
      <c r="CL52" s="355"/>
      <c r="CM52" s="355"/>
      <c r="CN52" s="355"/>
      <c r="CO52" s="355"/>
      <c r="CP52" s="355"/>
      <c r="CQ52" s="355"/>
      <c r="CR52" s="355"/>
      <c r="CS52" s="355"/>
      <c r="CT52" s="355"/>
      <c r="CU52" s="355"/>
      <c r="CV52" s="355"/>
      <c r="CW52" s="355"/>
      <c r="CX52" s="355"/>
      <c r="CY52" s="355"/>
      <c r="CZ52" s="355"/>
      <c r="DA52" s="355"/>
      <c r="DB52" s="355"/>
      <c r="DC52" s="355"/>
      <c r="DD52" s="355"/>
      <c r="DE52" s="355"/>
      <c r="DF52" s="355"/>
      <c r="DG52" s="355"/>
      <c r="DH52" s="355"/>
      <c r="DI52" s="355"/>
      <c r="DJ52" s="355"/>
      <c r="DK52" s="355"/>
      <c r="DL52" s="355"/>
      <c r="DM52" s="355"/>
      <c r="DN52" s="355"/>
      <c r="DO52" s="355"/>
      <c r="DP52" s="355"/>
      <c r="DQ52" s="355"/>
      <c r="DR52" s="355"/>
      <c r="DS52" s="355"/>
      <c r="DT52" s="355"/>
      <c r="DU52" s="355"/>
      <c r="DV52" s="355"/>
      <c r="DW52" s="355"/>
      <c r="DX52" s="355"/>
      <c r="DY52" s="355"/>
      <c r="DZ52" s="355"/>
      <c r="EA52" s="355"/>
      <c r="EB52" s="355"/>
      <c r="EC52" s="355"/>
      <c r="ED52" s="355"/>
      <c r="EE52" s="355"/>
      <c r="EF52" s="355"/>
      <c r="EG52" s="355"/>
      <c r="EH52" s="355"/>
      <c r="EI52" s="355"/>
      <c r="EJ52" s="355"/>
      <c r="EK52" s="355"/>
      <c r="EL52" s="355"/>
      <c r="EM52" s="355"/>
      <c r="EN52" s="355"/>
      <c r="EO52" s="355"/>
      <c r="EP52" s="355"/>
      <c r="EQ52" s="355"/>
      <c r="ER52" s="355"/>
      <c r="ES52" s="355"/>
      <c r="ET52" s="355"/>
      <c r="EU52" s="355"/>
      <c r="EV52" s="355"/>
      <c r="EW52" s="355"/>
      <c r="EX52" s="355"/>
      <c r="EY52" s="355"/>
      <c r="EZ52" s="355"/>
      <c r="FA52" s="355"/>
      <c r="FB52" s="355"/>
      <c r="FC52" s="355"/>
      <c r="FD52" s="355"/>
      <c r="FE52" s="355"/>
      <c r="FF52" s="355"/>
      <c r="FG52" s="355"/>
      <c r="FH52" s="355"/>
      <c r="FI52" s="355"/>
      <c r="FJ52" s="355"/>
      <c r="FK52" s="355"/>
      <c r="FL52" s="355"/>
      <c r="FM52" s="355"/>
      <c r="FN52" s="355"/>
      <c r="FO52" s="355"/>
      <c r="FP52" s="355"/>
      <c r="FQ52" s="355"/>
      <c r="FR52" s="355"/>
      <c r="FS52" s="355"/>
      <c r="FT52" s="355"/>
      <c r="FU52" s="355"/>
      <c r="FV52" s="355"/>
      <c r="FW52" s="355"/>
      <c r="FX52" s="355"/>
      <c r="FY52" s="355"/>
      <c r="FZ52" s="355"/>
      <c r="GA52" s="355"/>
      <c r="GB52" s="355"/>
      <c r="GC52" s="355"/>
      <c r="GD52" s="355"/>
      <c r="GE52" s="355"/>
      <c r="GF52" s="355"/>
      <c r="GG52" s="355"/>
      <c r="GH52" s="355"/>
      <c r="GI52" s="355"/>
      <c r="GJ52" s="355"/>
      <c r="GK52" s="355"/>
      <c r="GL52" s="355"/>
      <c r="GM52" s="355"/>
      <c r="GN52" s="355"/>
      <c r="GO52" s="355"/>
      <c r="GP52" s="355"/>
      <c r="GQ52" s="355"/>
      <c r="GR52" s="355"/>
      <c r="GS52" s="355"/>
      <c r="GT52" s="355"/>
      <c r="GU52" s="355"/>
      <c r="GV52" s="355"/>
      <c r="GW52" s="355"/>
      <c r="GX52" s="355"/>
      <c r="GY52" s="355"/>
      <c r="GZ52" s="355"/>
      <c r="HA52" s="355"/>
      <c r="HB52" s="355"/>
      <c r="HC52" s="355"/>
      <c r="HD52" s="355"/>
      <c r="HE52" s="355"/>
      <c r="HF52" s="355"/>
      <c r="HG52" s="355"/>
      <c r="HH52" s="355"/>
      <c r="HI52" s="355"/>
      <c r="HJ52" s="355"/>
      <c r="HK52" s="355"/>
      <c r="HL52" s="355"/>
      <c r="HM52" s="355"/>
      <c r="HN52" s="355"/>
      <c r="HO52" s="355"/>
      <c r="HP52" s="355"/>
      <c r="HQ52" s="355"/>
      <c r="HR52" s="355"/>
      <c r="HS52" s="355"/>
      <c r="HT52" s="355"/>
      <c r="HU52" s="355"/>
      <c r="HV52" s="355"/>
      <c r="HW52" s="355"/>
      <c r="HX52" s="355"/>
      <c r="HY52" s="355"/>
      <c r="HZ52" s="355"/>
      <c r="IA52" s="355"/>
      <c r="IB52" s="355"/>
      <c r="IC52" s="355"/>
      <c r="ID52" s="355"/>
      <c r="IE52" s="355"/>
      <c r="IF52" s="355"/>
      <c r="IG52" s="355"/>
      <c r="IH52" s="355"/>
      <c r="II52" s="355"/>
      <c r="IJ52" s="355"/>
      <c r="IK52" s="355"/>
      <c r="IL52" s="355"/>
      <c r="IM52" s="355"/>
      <c r="IN52" s="355"/>
      <c r="IO52" s="355"/>
      <c r="IP52" s="355"/>
      <c r="IQ52" s="355"/>
      <c r="IR52" s="355"/>
      <c r="IS52" s="355"/>
      <c r="IT52" s="355"/>
      <c r="IU52" s="355"/>
      <c r="IV52" s="355"/>
    </row>
    <row r="53" spans="1:256" ht="15" x14ac:dyDescent="0.25">
      <c r="A53" s="355"/>
      <c r="B53" s="332"/>
      <c r="C53" s="369" t="s">
        <v>212</v>
      </c>
      <c r="D53" s="357"/>
      <c r="E53" s="369"/>
      <c r="F53" s="369"/>
      <c r="G53" s="370">
        <f t="shared" si="12"/>
        <v>0</v>
      </c>
      <c r="H53" s="371"/>
      <c r="I53" s="372"/>
      <c r="J53" s="362">
        <f t="shared" si="14"/>
        <v>0</v>
      </c>
      <c r="K53" s="363"/>
      <c r="L53" s="516"/>
      <c r="M53" s="364"/>
      <c r="N53" s="273"/>
      <c r="O53" s="365"/>
      <c r="P53" s="365"/>
      <c r="Q53" s="272"/>
      <c r="R53" s="272"/>
      <c r="S53" s="364"/>
      <c r="T53" s="364"/>
      <c r="U53" s="273"/>
      <c r="V53" s="365"/>
      <c r="W53" s="365"/>
      <c r="X53" s="273"/>
      <c r="Y53" s="366"/>
      <c r="Z53" s="355"/>
      <c r="AA53" s="355"/>
      <c r="AB53" s="367"/>
      <c r="AC53" s="355"/>
      <c r="AD53" s="368"/>
      <c r="AE53" s="355"/>
      <c r="AF53" s="355"/>
      <c r="AG53" s="355"/>
      <c r="AH53" s="355"/>
      <c r="AI53" s="355"/>
      <c r="AJ53" s="355"/>
      <c r="AK53" s="355"/>
      <c r="AL53" s="355"/>
      <c r="AM53" s="355"/>
      <c r="AN53" s="355"/>
      <c r="AO53" s="355"/>
      <c r="AP53" s="355"/>
      <c r="AQ53" s="355"/>
      <c r="AR53" s="355"/>
      <c r="AS53" s="355"/>
      <c r="AT53" s="355"/>
      <c r="AU53" s="355"/>
      <c r="AV53" s="355"/>
      <c r="AW53" s="355"/>
      <c r="AX53" s="355"/>
      <c r="AY53" s="355"/>
      <c r="AZ53" s="355"/>
      <c r="BA53" s="355"/>
      <c r="BB53" s="355"/>
      <c r="BC53" s="355"/>
      <c r="BD53" s="355"/>
      <c r="BE53" s="355"/>
      <c r="BF53" s="355"/>
      <c r="BG53" s="355"/>
      <c r="BH53" s="355"/>
      <c r="BI53" s="355"/>
      <c r="BJ53" s="355"/>
      <c r="BK53" s="355"/>
      <c r="BL53" s="355"/>
      <c r="BM53" s="355"/>
      <c r="BN53" s="355"/>
      <c r="BO53" s="355"/>
      <c r="BP53" s="355"/>
      <c r="BQ53" s="355"/>
      <c r="BR53" s="355"/>
      <c r="BS53" s="355"/>
      <c r="BT53" s="355"/>
      <c r="BU53" s="355"/>
      <c r="BV53" s="355"/>
      <c r="BW53" s="355"/>
      <c r="BX53" s="355"/>
      <c r="BY53" s="355"/>
      <c r="BZ53" s="355"/>
      <c r="CA53" s="355"/>
      <c r="CB53" s="355"/>
      <c r="CC53" s="355"/>
      <c r="CD53" s="355"/>
      <c r="CE53" s="355"/>
      <c r="CF53" s="355"/>
      <c r="CG53" s="355"/>
      <c r="CH53" s="355"/>
      <c r="CI53" s="355"/>
      <c r="CJ53" s="355"/>
      <c r="CK53" s="355"/>
      <c r="CL53" s="355"/>
      <c r="CM53" s="355"/>
      <c r="CN53" s="355"/>
      <c r="CO53" s="355"/>
      <c r="CP53" s="355"/>
      <c r="CQ53" s="355"/>
      <c r="CR53" s="355"/>
      <c r="CS53" s="355"/>
      <c r="CT53" s="355"/>
      <c r="CU53" s="355"/>
      <c r="CV53" s="355"/>
      <c r="CW53" s="355"/>
      <c r="CX53" s="355"/>
      <c r="CY53" s="355"/>
      <c r="CZ53" s="355"/>
      <c r="DA53" s="355"/>
      <c r="DB53" s="355"/>
      <c r="DC53" s="355"/>
      <c r="DD53" s="355"/>
      <c r="DE53" s="355"/>
      <c r="DF53" s="355"/>
      <c r="DG53" s="355"/>
      <c r="DH53" s="355"/>
      <c r="DI53" s="355"/>
      <c r="DJ53" s="355"/>
      <c r="DK53" s="355"/>
      <c r="DL53" s="355"/>
      <c r="DM53" s="355"/>
      <c r="DN53" s="355"/>
      <c r="DO53" s="355"/>
      <c r="DP53" s="355"/>
      <c r="DQ53" s="355"/>
      <c r="DR53" s="355"/>
      <c r="DS53" s="355"/>
      <c r="DT53" s="355"/>
      <c r="DU53" s="355"/>
      <c r="DV53" s="355"/>
      <c r="DW53" s="355"/>
      <c r="DX53" s="355"/>
      <c r="DY53" s="355"/>
      <c r="DZ53" s="355"/>
      <c r="EA53" s="355"/>
      <c r="EB53" s="355"/>
      <c r="EC53" s="355"/>
      <c r="ED53" s="355"/>
      <c r="EE53" s="355"/>
      <c r="EF53" s="355"/>
      <c r="EG53" s="355"/>
      <c r="EH53" s="355"/>
      <c r="EI53" s="355"/>
      <c r="EJ53" s="355"/>
      <c r="EK53" s="355"/>
      <c r="EL53" s="355"/>
      <c r="EM53" s="355"/>
      <c r="EN53" s="355"/>
      <c r="EO53" s="355"/>
      <c r="EP53" s="355"/>
      <c r="EQ53" s="355"/>
      <c r="ER53" s="355"/>
      <c r="ES53" s="355"/>
      <c r="ET53" s="355"/>
      <c r="EU53" s="355"/>
      <c r="EV53" s="355"/>
      <c r="EW53" s="355"/>
      <c r="EX53" s="355"/>
      <c r="EY53" s="355"/>
      <c r="EZ53" s="355"/>
      <c r="FA53" s="355"/>
      <c r="FB53" s="355"/>
      <c r="FC53" s="355"/>
      <c r="FD53" s="355"/>
      <c r="FE53" s="355"/>
      <c r="FF53" s="355"/>
      <c r="FG53" s="355"/>
      <c r="FH53" s="355"/>
      <c r="FI53" s="355"/>
      <c r="FJ53" s="355"/>
      <c r="FK53" s="355"/>
      <c r="FL53" s="355"/>
      <c r="FM53" s="355"/>
      <c r="FN53" s="355"/>
      <c r="FO53" s="355"/>
      <c r="FP53" s="355"/>
      <c r="FQ53" s="355"/>
      <c r="FR53" s="355"/>
      <c r="FS53" s="355"/>
      <c r="FT53" s="355"/>
      <c r="FU53" s="355"/>
      <c r="FV53" s="355"/>
      <c r="FW53" s="355"/>
      <c r="FX53" s="355"/>
      <c r="FY53" s="355"/>
      <c r="FZ53" s="355"/>
      <c r="GA53" s="355"/>
      <c r="GB53" s="355"/>
      <c r="GC53" s="355"/>
      <c r="GD53" s="355"/>
      <c r="GE53" s="355"/>
      <c r="GF53" s="355"/>
      <c r="GG53" s="355"/>
      <c r="GH53" s="355"/>
      <c r="GI53" s="355"/>
      <c r="GJ53" s="355"/>
      <c r="GK53" s="355"/>
      <c r="GL53" s="355"/>
      <c r="GM53" s="355"/>
      <c r="GN53" s="355"/>
      <c r="GO53" s="355"/>
      <c r="GP53" s="355"/>
      <c r="GQ53" s="355"/>
      <c r="GR53" s="355"/>
      <c r="GS53" s="355"/>
      <c r="GT53" s="355"/>
      <c r="GU53" s="355"/>
      <c r="GV53" s="355"/>
      <c r="GW53" s="355"/>
      <c r="GX53" s="355"/>
      <c r="GY53" s="355"/>
      <c r="GZ53" s="355"/>
      <c r="HA53" s="355"/>
      <c r="HB53" s="355"/>
      <c r="HC53" s="355"/>
      <c r="HD53" s="355"/>
      <c r="HE53" s="355"/>
      <c r="HF53" s="355"/>
      <c r="HG53" s="355"/>
      <c r="HH53" s="355"/>
      <c r="HI53" s="355"/>
      <c r="HJ53" s="355"/>
      <c r="HK53" s="355"/>
      <c r="HL53" s="355"/>
      <c r="HM53" s="355"/>
      <c r="HN53" s="355"/>
      <c r="HO53" s="355"/>
      <c r="HP53" s="355"/>
      <c r="HQ53" s="355"/>
      <c r="HR53" s="355"/>
      <c r="HS53" s="355"/>
      <c r="HT53" s="355"/>
      <c r="HU53" s="355"/>
      <c r="HV53" s="355"/>
      <c r="HW53" s="355"/>
      <c r="HX53" s="355"/>
      <c r="HY53" s="355"/>
      <c r="HZ53" s="355"/>
      <c r="IA53" s="355"/>
      <c r="IB53" s="355"/>
      <c r="IC53" s="355"/>
      <c r="ID53" s="355"/>
      <c r="IE53" s="355"/>
      <c r="IF53" s="355"/>
      <c r="IG53" s="355"/>
      <c r="IH53" s="355"/>
      <c r="II53" s="355"/>
      <c r="IJ53" s="355"/>
      <c r="IK53" s="355"/>
      <c r="IL53" s="355"/>
      <c r="IM53" s="355"/>
      <c r="IN53" s="355"/>
      <c r="IO53" s="355"/>
      <c r="IP53" s="355"/>
      <c r="IQ53" s="355"/>
      <c r="IR53" s="355"/>
      <c r="IS53" s="355"/>
      <c r="IT53" s="355"/>
      <c r="IU53" s="355"/>
      <c r="IV53" s="355"/>
    </row>
    <row r="54" spans="1:256" ht="15" x14ac:dyDescent="0.25">
      <c r="A54" s="355"/>
      <c r="B54" s="332"/>
      <c r="C54" s="369" t="s">
        <v>213</v>
      </c>
      <c r="D54" s="357"/>
      <c r="E54" s="369"/>
      <c r="F54" s="369"/>
      <c r="G54" s="370">
        <f t="shared" si="12"/>
        <v>0</v>
      </c>
      <c r="H54" s="371"/>
      <c r="I54" s="372"/>
      <c r="J54" s="362">
        <f t="shared" si="14"/>
        <v>0</v>
      </c>
      <c r="K54" s="363"/>
      <c r="L54" s="516"/>
      <c r="M54" s="364"/>
      <c r="N54" s="273"/>
      <c r="O54" s="365"/>
      <c r="P54" s="365"/>
      <c r="Q54" s="272"/>
      <c r="R54" s="272"/>
      <c r="S54" s="364"/>
      <c r="T54" s="364"/>
      <c r="U54" s="273"/>
      <c r="V54" s="365"/>
      <c r="W54" s="365"/>
      <c r="X54" s="273"/>
      <c r="Y54" s="366"/>
      <c r="Z54" s="355"/>
      <c r="AA54" s="355"/>
      <c r="AB54" s="367"/>
      <c r="AC54" s="355"/>
      <c r="AD54" s="368"/>
      <c r="AE54" s="355"/>
      <c r="AF54" s="355"/>
      <c r="AG54" s="355"/>
      <c r="AH54" s="355"/>
      <c r="AI54" s="355"/>
      <c r="AJ54" s="355"/>
      <c r="AK54" s="355"/>
      <c r="AL54" s="355"/>
      <c r="AM54" s="355"/>
      <c r="AN54" s="355"/>
      <c r="AO54" s="355"/>
      <c r="AP54" s="355"/>
      <c r="AQ54" s="355"/>
      <c r="AR54" s="355"/>
      <c r="AS54" s="355"/>
      <c r="AT54" s="355"/>
      <c r="AU54" s="355"/>
      <c r="AV54" s="355"/>
      <c r="AW54" s="355"/>
      <c r="AX54" s="355"/>
      <c r="AY54" s="355"/>
      <c r="AZ54" s="355"/>
      <c r="BA54" s="355"/>
      <c r="BB54" s="355"/>
      <c r="BC54" s="355"/>
      <c r="BD54" s="355"/>
      <c r="BE54" s="355"/>
      <c r="BF54" s="355"/>
      <c r="BG54" s="355"/>
      <c r="BH54" s="355"/>
      <c r="BI54" s="355"/>
      <c r="BJ54" s="355"/>
      <c r="BK54" s="355"/>
      <c r="BL54" s="355"/>
      <c r="BM54" s="355"/>
      <c r="BN54" s="355"/>
      <c r="BO54" s="355"/>
      <c r="BP54" s="355"/>
      <c r="BQ54" s="355"/>
      <c r="BR54" s="355"/>
      <c r="BS54" s="355"/>
      <c r="BT54" s="355"/>
      <c r="BU54" s="355"/>
      <c r="BV54" s="355"/>
      <c r="BW54" s="355"/>
      <c r="BX54" s="355"/>
      <c r="BY54" s="355"/>
      <c r="BZ54" s="355"/>
      <c r="CA54" s="355"/>
      <c r="CB54" s="355"/>
      <c r="CC54" s="355"/>
      <c r="CD54" s="355"/>
      <c r="CE54" s="355"/>
      <c r="CF54" s="355"/>
      <c r="CG54" s="355"/>
      <c r="CH54" s="355"/>
      <c r="CI54" s="355"/>
      <c r="CJ54" s="355"/>
      <c r="CK54" s="355"/>
      <c r="CL54" s="355"/>
      <c r="CM54" s="355"/>
      <c r="CN54" s="355"/>
      <c r="CO54" s="355"/>
      <c r="CP54" s="355"/>
      <c r="CQ54" s="355"/>
      <c r="CR54" s="355"/>
      <c r="CS54" s="355"/>
      <c r="CT54" s="355"/>
      <c r="CU54" s="355"/>
      <c r="CV54" s="355"/>
      <c r="CW54" s="355"/>
      <c r="CX54" s="355"/>
      <c r="CY54" s="355"/>
      <c r="CZ54" s="355"/>
      <c r="DA54" s="355"/>
      <c r="DB54" s="355"/>
      <c r="DC54" s="355"/>
      <c r="DD54" s="355"/>
      <c r="DE54" s="355"/>
      <c r="DF54" s="355"/>
      <c r="DG54" s="355"/>
      <c r="DH54" s="355"/>
      <c r="DI54" s="355"/>
      <c r="DJ54" s="355"/>
      <c r="DK54" s="355"/>
      <c r="DL54" s="355"/>
      <c r="DM54" s="355"/>
      <c r="DN54" s="355"/>
      <c r="DO54" s="355"/>
      <c r="DP54" s="355"/>
      <c r="DQ54" s="355"/>
      <c r="DR54" s="355"/>
      <c r="DS54" s="355"/>
      <c r="DT54" s="355"/>
      <c r="DU54" s="355"/>
      <c r="DV54" s="355"/>
      <c r="DW54" s="355"/>
      <c r="DX54" s="355"/>
      <c r="DY54" s="355"/>
      <c r="DZ54" s="355"/>
      <c r="EA54" s="355"/>
      <c r="EB54" s="355"/>
      <c r="EC54" s="355"/>
      <c r="ED54" s="355"/>
      <c r="EE54" s="355"/>
      <c r="EF54" s="355"/>
      <c r="EG54" s="355"/>
      <c r="EH54" s="355"/>
      <c r="EI54" s="355"/>
      <c r="EJ54" s="355"/>
      <c r="EK54" s="355"/>
      <c r="EL54" s="355"/>
      <c r="EM54" s="355"/>
      <c r="EN54" s="355"/>
      <c r="EO54" s="355"/>
      <c r="EP54" s="355"/>
      <c r="EQ54" s="355"/>
      <c r="ER54" s="355"/>
      <c r="ES54" s="355"/>
      <c r="ET54" s="355"/>
      <c r="EU54" s="355"/>
      <c r="EV54" s="355"/>
      <c r="EW54" s="355"/>
      <c r="EX54" s="355"/>
      <c r="EY54" s="355"/>
      <c r="EZ54" s="355"/>
      <c r="FA54" s="355"/>
      <c r="FB54" s="355"/>
      <c r="FC54" s="355"/>
      <c r="FD54" s="355"/>
      <c r="FE54" s="355"/>
      <c r="FF54" s="355"/>
      <c r="FG54" s="355"/>
      <c r="FH54" s="355"/>
      <c r="FI54" s="355"/>
      <c r="FJ54" s="355"/>
      <c r="FK54" s="355"/>
      <c r="FL54" s="355"/>
      <c r="FM54" s="355"/>
      <c r="FN54" s="355"/>
      <c r="FO54" s="355"/>
      <c r="FP54" s="355"/>
      <c r="FQ54" s="355"/>
      <c r="FR54" s="355"/>
      <c r="FS54" s="355"/>
      <c r="FT54" s="355"/>
      <c r="FU54" s="355"/>
      <c r="FV54" s="355"/>
      <c r="FW54" s="355"/>
      <c r="FX54" s="355"/>
      <c r="FY54" s="355"/>
      <c r="FZ54" s="355"/>
      <c r="GA54" s="355"/>
      <c r="GB54" s="355"/>
      <c r="GC54" s="355"/>
      <c r="GD54" s="355"/>
      <c r="GE54" s="355"/>
      <c r="GF54" s="355"/>
      <c r="GG54" s="355"/>
      <c r="GH54" s="355"/>
      <c r="GI54" s="355"/>
      <c r="GJ54" s="355"/>
      <c r="GK54" s="355"/>
      <c r="GL54" s="355"/>
      <c r="GM54" s="355"/>
      <c r="GN54" s="355"/>
      <c r="GO54" s="355"/>
      <c r="GP54" s="355"/>
      <c r="GQ54" s="355"/>
      <c r="GR54" s="355"/>
      <c r="GS54" s="355"/>
      <c r="GT54" s="355"/>
      <c r="GU54" s="355"/>
      <c r="GV54" s="355"/>
      <c r="GW54" s="355"/>
      <c r="GX54" s="355"/>
      <c r="GY54" s="355"/>
      <c r="GZ54" s="355"/>
      <c r="HA54" s="355"/>
      <c r="HB54" s="355"/>
      <c r="HC54" s="355"/>
      <c r="HD54" s="355"/>
      <c r="HE54" s="355"/>
      <c r="HF54" s="355"/>
      <c r="HG54" s="355"/>
      <c r="HH54" s="355"/>
      <c r="HI54" s="355"/>
      <c r="HJ54" s="355"/>
      <c r="HK54" s="355"/>
      <c r="HL54" s="355"/>
      <c r="HM54" s="355"/>
      <c r="HN54" s="355"/>
      <c r="HO54" s="355"/>
      <c r="HP54" s="355"/>
      <c r="HQ54" s="355"/>
      <c r="HR54" s="355"/>
      <c r="HS54" s="355"/>
      <c r="HT54" s="355"/>
      <c r="HU54" s="355"/>
      <c r="HV54" s="355"/>
      <c r="HW54" s="355"/>
      <c r="HX54" s="355"/>
      <c r="HY54" s="355"/>
      <c r="HZ54" s="355"/>
      <c r="IA54" s="355"/>
      <c r="IB54" s="355"/>
      <c r="IC54" s="355"/>
      <c r="ID54" s="355"/>
      <c r="IE54" s="355"/>
      <c r="IF54" s="355"/>
      <c r="IG54" s="355"/>
      <c r="IH54" s="355"/>
      <c r="II54" s="355"/>
      <c r="IJ54" s="355"/>
      <c r="IK54" s="355"/>
      <c r="IL54" s="355"/>
      <c r="IM54" s="355"/>
      <c r="IN54" s="355"/>
      <c r="IO54" s="355"/>
      <c r="IP54" s="355"/>
      <c r="IQ54" s="355"/>
      <c r="IR54" s="355"/>
      <c r="IS54" s="355"/>
      <c r="IT54" s="355"/>
      <c r="IU54" s="355"/>
      <c r="IV54" s="355"/>
    </row>
    <row r="55" spans="1:256" ht="15" x14ac:dyDescent="0.25">
      <c r="B55" s="332"/>
      <c r="C55" s="373" t="s">
        <v>220</v>
      </c>
      <c r="D55" s="377"/>
      <c r="E55" s="358">
        <f>SUM(E49:E54)</f>
        <v>147</v>
      </c>
      <c r="F55" s="358">
        <f t="shared" ref="F55:J55" si="15">SUM(F49:F54)</f>
        <v>0</v>
      </c>
      <c r="G55" s="374">
        <f t="shared" si="15"/>
        <v>147</v>
      </c>
      <c r="H55" s="358">
        <f t="shared" si="15"/>
        <v>0</v>
      </c>
      <c r="I55" s="358">
        <f t="shared" si="15"/>
        <v>27</v>
      </c>
      <c r="J55" s="358">
        <f t="shared" si="15"/>
        <v>120</v>
      </c>
      <c r="K55" s="378"/>
      <c r="L55" s="516"/>
      <c r="M55" s="364"/>
      <c r="N55" s="273"/>
      <c r="O55" s="365"/>
      <c r="P55" s="365"/>
      <c r="Q55" s="273"/>
      <c r="R55" s="273"/>
      <c r="S55" s="364"/>
      <c r="T55" s="364"/>
      <c r="U55" s="273"/>
      <c r="V55" s="365"/>
      <c r="W55" s="365"/>
      <c r="X55" s="273"/>
      <c r="Y55" s="312"/>
      <c r="AD55" s="379"/>
    </row>
    <row r="56" spans="1:256" ht="15" x14ac:dyDescent="0.25">
      <c r="B56" s="332"/>
      <c r="C56" s="298" t="s">
        <v>84</v>
      </c>
      <c r="D56" s="377"/>
      <c r="E56" s="358"/>
      <c r="F56" s="358"/>
      <c r="G56" s="376"/>
      <c r="H56" s="375"/>
      <c r="I56" s="362"/>
      <c r="J56" s="362"/>
      <c r="K56" s="378"/>
      <c r="L56" s="516"/>
      <c r="M56" s="364"/>
      <c r="N56" s="273"/>
      <c r="O56" s="365"/>
      <c r="P56" s="365"/>
      <c r="Q56" s="273"/>
      <c r="R56" s="273"/>
      <c r="S56" s="364"/>
      <c r="T56" s="364"/>
      <c r="U56" s="273"/>
      <c r="V56" s="365"/>
      <c r="W56" s="365"/>
      <c r="X56" s="273"/>
      <c r="Y56" s="312"/>
      <c r="AD56" s="379"/>
    </row>
    <row r="57" spans="1:256" x14ac:dyDescent="0.2">
      <c r="B57" s="332"/>
      <c r="C57" s="369" t="s">
        <v>498</v>
      </c>
      <c r="D57" s="377"/>
      <c r="E57" s="369">
        <v>92</v>
      </c>
      <c r="F57" s="369"/>
      <c r="G57" s="370">
        <f t="shared" si="12"/>
        <v>92</v>
      </c>
      <c r="H57" s="371"/>
      <c r="I57" s="372"/>
      <c r="J57" s="362">
        <f t="shared" ref="J57:J62" si="16">G57-H57-I57</f>
        <v>92</v>
      </c>
      <c r="K57" s="378"/>
      <c r="L57" s="516"/>
      <c r="M57" s="364"/>
      <c r="N57" s="273"/>
      <c r="O57" s="365"/>
      <c r="P57" s="365"/>
      <c r="Q57" s="273"/>
      <c r="R57" s="273"/>
      <c r="S57" s="364"/>
      <c r="T57" s="364"/>
      <c r="U57" s="273"/>
      <c r="V57" s="365"/>
      <c r="W57" s="365"/>
      <c r="X57" s="273"/>
      <c r="Y57" s="312"/>
      <c r="AD57" s="379"/>
    </row>
    <row r="58" spans="1:256" x14ac:dyDescent="0.2">
      <c r="B58" s="332"/>
      <c r="C58" s="369" t="s">
        <v>209</v>
      </c>
      <c r="D58" s="377"/>
      <c r="E58" s="369"/>
      <c r="F58" s="369"/>
      <c r="G58" s="370">
        <f t="shared" si="12"/>
        <v>0</v>
      </c>
      <c r="H58" s="371"/>
      <c r="I58" s="372"/>
      <c r="J58" s="362">
        <f t="shared" si="16"/>
        <v>0</v>
      </c>
      <c r="K58" s="378"/>
      <c r="L58" s="516"/>
      <c r="M58" s="364"/>
      <c r="N58" s="273"/>
      <c r="O58" s="365"/>
      <c r="P58" s="365"/>
      <c r="Q58" s="273"/>
      <c r="R58" s="273"/>
      <c r="S58" s="364"/>
      <c r="T58" s="364"/>
      <c r="U58" s="273"/>
      <c r="V58" s="365"/>
      <c r="W58" s="365"/>
      <c r="X58" s="273"/>
      <c r="Y58" s="312"/>
      <c r="AD58" s="379"/>
    </row>
    <row r="59" spans="1:256" x14ac:dyDescent="0.2">
      <c r="B59" s="332"/>
      <c r="C59" s="369" t="s">
        <v>210</v>
      </c>
      <c r="D59" s="377"/>
      <c r="E59" s="369"/>
      <c r="F59" s="369"/>
      <c r="G59" s="370">
        <f t="shared" si="12"/>
        <v>0</v>
      </c>
      <c r="H59" s="371"/>
      <c r="I59" s="372"/>
      <c r="J59" s="362">
        <f t="shared" si="16"/>
        <v>0</v>
      </c>
      <c r="K59" s="378"/>
      <c r="L59" s="516"/>
      <c r="M59" s="364"/>
      <c r="N59" s="273"/>
      <c r="O59" s="365"/>
      <c r="P59" s="365"/>
      <c r="Q59" s="273"/>
      <c r="R59" s="273"/>
      <c r="S59" s="364"/>
      <c r="T59" s="364"/>
      <c r="U59" s="273"/>
      <c r="V59" s="365"/>
      <c r="W59" s="365"/>
      <c r="X59" s="273"/>
      <c r="Y59" s="312"/>
      <c r="AD59" s="379"/>
    </row>
    <row r="60" spans="1:256" x14ac:dyDescent="0.2">
      <c r="B60" s="332"/>
      <c r="C60" s="369" t="s">
        <v>211</v>
      </c>
      <c r="D60" s="377"/>
      <c r="E60" s="369"/>
      <c r="F60" s="369"/>
      <c r="G60" s="370">
        <f t="shared" si="12"/>
        <v>0</v>
      </c>
      <c r="H60" s="371"/>
      <c r="I60" s="372"/>
      <c r="J60" s="362">
        <f t="shared" si="16"/>
        <v>0</v>
      </c>
      <c r="K60" s="378"/>
      <c r="L60" s="516"/>
      <c r="M60" s="364"/>
      <c r="N60" s="273"/>
      <c r="O60" s="365"/>
      <c r="P60" s="365"/>
      <c r="Q60" s="273"/>
      <c r="R60" s="273"/>
      <c r="S60" s="364"/>
      <c r="T60" s="364"/>
      <c r="U60" s="273"/>
      <c r="V60" s="365"/>
      <c r="W60" s="365"/>
      <c r="X60" s="273"/>
      <c r="Y60" s="312"/>
      <c r="AD60" s="379"/>
    </row>
    <row r="61" spans="1:256" x14ac:dyDescent="0.2">
      <c r="B61" s="332"/>
      <c r="C61" s="369" t="s">
        <v>212</v>
      </c>
      <c r="D61" s="377"/>
      <c r="E61" s="369"/>
      <c r="F61" s="369"/>
      <c r="G61" s="370">
        <f t="shared" si="12"/>
        <v>0</v>
      </c>
      <c r="H61" s="371"/>
      <c r="I61" s="372"/>
      <c r="J61" s="362">
        <f t="shared" si="16"/>
        <v>0</v>
      </c>
      <c r="K61" s="378"/>
      <c r="L61" s="516"/>
      <c r="M61" s="364"/>
      <c r="N61" s="273"/>
      <c r="O61" s="365"/>
      <c r="P61" s="365"/>
      <c r="Q61" s="273"/>
      <c r="R61" s="273"/>
      <c r="S61" s="364"/>
      <c r="T61" s="364"/>
      <c r="U61" s="273"/>
      <c r="V61" s="365"/>
      <c r="W61" s="365"/>
      <c r="X61" s="273"/>
      <c r="Y61" s="312"/>
      <c r="AD61" s="379"/>
    </row>
    <row r="62" spans="1:256" x14ac:dyDescent="0.2">
      <c r="B62" s="332"/>
      <c r="C62" s="369" t="s">
        <v>213</v>
      </c>
      <c r="D62" s="377"/>
      <c r="E62" s="369"/>
      <c r="F62" s="369"/>
      <c r="G62" s="370">
        <f t="shared" si="12"/>
        <v>0</v>
      </c>
      <c r="H62" s="371"/>
      <c r="I62" s="372"/>
      <c r="J62" s="362">
        <f t="shared" si="16"/>
        <v>0</v>
      </c>
      <c r="K62" s="378"/>
      <c r="L62" s="516"/>
      <c r="M62" s="364"/>
      <c r="N62" s="273"/>
      <c r="O62" s="365"/>
      <c r="P62" s="365"/>
      <c r="Q62" s="273"/>
      <c r="R62" s="273"/>
      <c r="S62" s="364"/>
      <c r="T62" s="364"/>
      <c r="U62" s="273"/>
      <c r="V62" s="365"/>
      <c r="W62" s="365"/>
      <c r="X62" s="273"/>
      <c r="Y62" s="312"/>
    </row>
    <row r="63" spans="1:256" ht="15" x14ac:dyDescent="0.25">
      <c r="B63" s="332"/>
      <c r="C63" s="373" t="s">
        <v>221</v>
      </c>
      <c r="D63" s="377"/>
      <c r="E63" s="358">
        <f>SUM(E57:E62)</f>
        <v>92</v>
      </c>
      <c r="F63" s="358">
        <f t="shared" ref="F63:J63" si="17">SUM(F57:F62)</f>
        <v>0</v>
      </c>
      <c r="G63" s="374">
        <f t="shared" si="17"/>
        <v>92</v>
      </c>
      <c r="H63" s="358">
        <f t="shared" si="17"/>
        <v>0</v>
      </c>
      <c r="I63" s="358">
        <f t="shared" si="17"/>
        <v>0</v>
      </c>
      <c r="J63" s="358">
        <f t="shared" si="17"/>
        <v>92</v>
      </c>
      <c r="K63" s="378"/>
      <c r="L63" s="516"/>
      <c r="M63" s="364"/>
      <c r="N63" s="273"/>
      <c r="O63" s="365"/>
      <c r="P63" s="365"/>
      <c r="Q63" s="273"/>
      <c r="R63" s="273"/>
      <c r="S63" s="364"/>
      <c r="T63" s="364"/>
      <c r="U63" s="273"/>
      <c r="V63" s="365"/>
      <c r="W63" s="365"/>
      <c r="X63" s="273"/>
      <c r="Y63" s="312"/>
    </row>
    <row r="64" spans="1:256" ht="15" x14ac:dyDescent="0.25">
      <c r="B64" s="332"/>
      <c r="C64" s="298" t="s">
        <v>222</v>
      </c>
      <c r="D64" s="377"/>
      <c r="E64" s="358"/>
      <c r="F64" s="358"/>
      <c r="G64" s="370"/>
      <c r="H64" s="375"/>
      <c r="I64" s="362"/>
      <c r="J64" s="362"/>
      <c r="K64" s="378"/>
      <c r="L64" s="516"/>
      <c r="M64" s="364"/>
      <c r="N64" s="273"/>
      <c r="O64" s="365"/>
      <c r="P64" s="365"/>
      <c r="Q64" s="273"/>
      <c r="R64" s="273"/>
      <c r="S64" s="364"/>
      <c r="T64" s="364"/>
      <c r="U64" s="273"/>
      <c r="V64" s="365"/>
      <c r="W64" s="365"/>
      <c r="X64" s="273"/>
      <c r="Y64" s="312"/>
    </row>
    <row r="65" spans="2:25" x14ac:dyDescent="0.2">
      <c r="B65" s="332"/>
      <c r="C65" s="369" t="s">
        <v>208</v>
      </c>
      <c r="D65" s="377"/>
      <c r="E65" s="369"/>
      <c r="F65" s="369"/>
      <c r="G65" s="370">
        <f t="shared" si="12"/>
        <v>0</v>
      </c>
      <c r="H65" s="371"/>
      <c r="I65" s="372"/>
      <c r="J65" s="362">
        <f t="shared" ref="J65:J70" si="18">G65-H65-I65</f>
        <v>0</v>
      </c>
      <c r="K65" s="378"/>
      <c r="L65" s="516"/>
      <c r="M65" s="364"/>
      <c r="N65" s="273"/>
      <c r="O65" s="365"/>
      <c r="P65" s="365"/>
      <c r="Q65" s="273"/>
      <c r="R65" s="273"/>
      <c r="S65" s="364"/>
      <c r="T65" s="364"/>
      <c r="U65" s="273"/>
      <c r="V65" s="365"/>
      <c r="W65" s="365"/>
      <c r="X65" s="273"/>
      <c r="Y65" s="312"/>
    </row>
    <row r="66" spans="2:25" x14ac:dyDescent="0.2">
      <c r="B66" s="332"/>
      <c r="C66" s="369" t="s">
        <v>209</v>
      </c>
      <c r="D66" s="377"/>
      <c r="E66" s="369"/>
      <c r="F66" s="369"/>
      <c r="G66" s="370">
        <f t="shared" si="12"/>
        <v>0</v>
      </c>
      <c r="H66" s="371"/>
      <c r="I66" s="372"/>
      <c r="J66" s="362">
        <f t="shared" si="18"/>
        <v>0</v>
      </c>
      <c r="K66" s="378"/>
      <c r="L66" s="516"/>
      <c r="M66" s="364"/>
      <c r="N66" s="273"/>
      <c r="O66" s="365"/>
      <c r="P66" s="365"/>
      <c r="Q66" s="273"/>
      <c r="R66" s="273"/>
      <c r="S66" s="364"/>
      <c r="T66" s="364"/>
      <c r="U66" s="273"/>
      <c r="V66" s="365"/>
      <c r="W66" s="365"/>
      <c r="X66" s="273"/>
      <c r="Y66" s="312"/>
    </row>
    <row r="67" spans="2:25" x14ac:dyDescent="0.2">
      <c r="B67" s="332"/>
      <c r="C67" s="369" t="s">
        <v>210</v>
      </c>
      <c r="D67" s="377"/>
      <c r="E67" s="369"/>
      <c r="F67" s="369"/>
      <c r="G67" s="370">
        <f t="shared" si="12"/>
        <v>0</v>
      </c>
      <c r="H67" s="371"/>
      <c r="I67" s="372"/>
      <c r="J67" s="362">
        <f t="shared" si="18"/>
        <v>0</v>
      </c>
      <c r="K67" s="378"/>
      <c r="L67" s="516"/>
      <c r="M67" s="364"/>
      <c r="N67" s="273"/>
      <c r="O67" s="365"/>
      <c r="P67" s="365"/>
      <c r="Q67" s="273"/>
      <c r="R67" s="273"/>
      <c r="S67" s="364"/>
      <c r="T67" s="364"/>
      <c r="U67" s="273"/>
      <c r="V67" s="365"/>
      <c r="W67" s="365"/>
      <c r="X67" s="273"/>
      <c r="Y67" s="312"/>
    </row>
    <row r="68" spans="2:25" x14ac:dyDescent="0.2">
      <c r="B68" s="332"/>
      <c r="C68" s="369" t="s">
        <v>211</v>
      </c>
      <c r="D68" s="377"/>
      <c r="E68" s="369"/>
      <c r="F68" s="369"/>
      <c r="G68" s="370">
        <f t="shared" si="12"/>
        <v>0</v>
      </c>
      <c r="H68" s="371"/>
      <c r="I68" s="372"/>
      <c r="J68" s="362">
        <f t="shared" si="18"/>
        <v>0</v>
      </c>
      <c r="K68" s="378"/>
      <c r="L68" s="516"/>
      <c r="M68" s="364"/>
      <c r="N68" s="273"/>
      <c r="O68" s="365"/>
      <c r="P68" s="365"/>
      <c r="Q68" s="273"/>
      <c r="R68" s="273"/>
      <c r="S68" s="364"/>
      <c r="T68" s="364"/>
      <c r="U68" s="273"/>
      <c r="V68" s="365"/>
      <c r="W68" s="365"/>
      <c r="X68" s="273"/>
      <c r="Y68" s="312"/>
    </row>
    <row r="69" spans="2:25" x14ac:dyDescent="0.2">
      <c r="B69" s="332"/>
      <c r="C69" s="369" t="s">
        <v>212</v>
      </c>
      <c r="D69" s="377"/>
      <c r="E69" s="369"/>
      <c r="F69" s="369"/>
      <c r="G69" s="370">
        <f t="shared" si="12"/>
        <v>0</v>
      </c>
      <c r="H69" s="371"/>
      <c r="I69" s="372"/>
      <c r="J69" s="362">
        <f t="shared" si="18"/>
        <v>0</v>
      </c>
      <c r="K69" s="378"/>
      <c r="L69" s="516"/>
      <c r="M69" s="364"/>
      <c r="N69" s="273"/>
      <c r="O69" s="365"/>
      <c r="P69" s="365"/>
      <c r="Q69" s="273"/>
      <c r="R69" s="273"/>
      <c r="S69" s="364"/>
      <c r="T69" s="364"/>
      <c r="U69" s="273"/>
      <c r="V69" s="365"/>
      <c r="W69" s="365"/>
      <c r="X69" s="273"/>
      <c r="Y69" s="312"/>
    </row>
    <row r="70" spans="2:25" x14ac:dyDescent="0.2">
      <c r="B70" s="332"/>
      <c r="C70" s="369" t="s">
        <v>213</v>
      </c>
      <c r="D70" s="377"/>
      <c r="E70" s="369"/>
      <c r="F70" s="369"/>
      <c r="G70" s="370">
        <f t="shared" si="12"/>
        <v>0</v>
      </c>
      <c r="H70" s="371"/>
      <c r="I70" s="372"/>
      <c r="J70" s="362">
        <f t="shared" si="18"/>
        <v>0</v>
      </c>
      <c r="K70" s="378"/>
      <c r="L70" s="516"/>
      <c r="M70" s="364"/>
      <c r="N70" s="273"/>
      <c r="O70" s="365"/>
      <c r="P70" s="365"/>
      <c r="Q70" s="273"/>
      <c r="R70" s="273"/>
      <c r="S70" s="364"/>
      <c r="T70" s="364"/>
      <c r="U70" s="273"/>
      <c r="V70" s="365"/>
      <c r="W70" s="365"/>
      <c r="X70" s="273"/>
      <c r="Y70" s="312"/>
    </row>
    <row r="71" spans="2:25" ht="15" x14ac:dyDescent="0.25">
      <c r="B71" s="332"/>
      <c r="C71" s="373" t="s">
        <v>225</v>
      </c>
      <c r="D71" s="377"/>
      <c r="E71" s="358">
        <f>SUM(E65:E70)</f>
        <v>0</v>
      </c>
      <c r="F71" s="358">
        <f t="shared" ref="F71:J71" si="19">SUM(F65:F70)</f>
        <v>0</v>
      </c>
      <c r="G71" s="374">
        <f t="shared" si="19"/>
        <v>0</v>
      </c>
      <c r="H71" s="358">
        <f t="shared" si="19"/>
        <v>0</v>
      </c>
      <c r="I71" s="358">
        <f t="shared" si="19"/>
        <v>0</v>
      </c>
      <c r="J71" s="358">
        <f t="shared" si="19"/>
        <v>0</v>
      </c>
      <c r="K71" s="378"/>
      <c r="L71" s="516"/>
      <c r="M71" s="364"/>
      <c r="N71" s="273"/>
      <c r="O71" s="365"/>
      <c r="P71" s="365"/>
      <c r="Q71" s="273"/>
      <c r="R71" s="273"/>
      <c r="S71" s="364"/>
      <c r="T71" s="364"/>
      <c r="U71" s="273"/>
      <c r="V71" s="365"/>
      <c r="W71" s="365"/>
      <c r="X71" s="273"/>
      <c r="Y71" s="312"/>
    </row>
    <row r="72" spans="2:25" ht="15" x14ac:dyDescent="0.25">
      <c r="B72" s="332"/>
      <c r="C72" s="298" t="s">
        <v>223</v>
      </c>
      <c r="D72" s="377"/>
      <c r="E72" s="358"/>
      <c r="F72" s="358"/>
      <c r="G72" s="370"/>
      <c r="H72" s="375"/>
      <c r="I72" s="362"/>
      <c r="J72" s="362"/>
      <c r="K72" s="378"/>
      <c r="L72" s="516"/>
      <c r="M72" s="364"/>
      <c r="N72" s="273"/>
      <c r="O72" s="365"/>
      <c r="P72" s="365"/>
      <c r="Q72" s="273"/>
      <c r="R72" s="273"/>
      <c r="S72" s="364"/>
      <c r="T72" s="364"/>
      <c r="U72" s="273"/>
      <c r="V72" s="365"/>
      <c r="W72" s="365"/>
      <c r="X72" s="273"/>
      <c r="Y72" s="312"/>
    </row>
    <row r="73" spans="2:25" x14ac:dyDescent="0.2">
      <c r="B73" s="332"/>
      <c r="C73" s="369" t="s">
        <v>208</v>
      </c>
      <c r="D73" s="377"/>
      <c r="E73" s="369"/>
      <c r="F73" s="369"/>
      <c r="G73" s="370">
        <f t="shared" si="12"/>
        <v>0</v>
      </c>
      <c r="H73" s="371"/>
      <c r="I73" s="372"/>
      <c r="J73" s="362">
        <f t="shared" ref="J73:J78" si="20">G73-H73-I73</f>
        <v>0</v>
      </c>
      <c r="K73" s="378"/>
      <c r="L73" s="516"/>
      <c r="M73" s="364"/>
      <c r="N73" s="273"/>
      <c r="O73" s="365"/>
      <c r="P73" s="365"/>
      <c r="Q73" s="273"/>
      <c r="R73" s="273"/>
      <c r="S73" s="364"/>
      <c r="T73" s="364"/>
      <c r="U73" s="273"/>
      <c r="V73" s="365"/>
      <c r="W73" s="365"/>
      <c r="X73" s="273"/>
      <c r="Y73" s="312"/>
    </row>
    <row r="74" spans="2:25" x14ac:dyDescent="0.2">
      <c r="B74" s="332"/>
      <c r="C74" s="369" t="s">
        <v>209</v>
      </c>
      <c r="D74" s="377"/>
      <c r="E74" s="369"/>
      <c r="F74" s="369"/>
      <c r="G74" s="370">
        <f t="shared" si="12"/>
        <v>0</v>
      </c>
      <c r="H74" s="371"/>
      <c r="I74" s="372"/>
      <c r="J74" s="362">
        <f t="shared" si="20"/>
        <v>0</v>
      </c>
      <c r="K74" s="378"/>
      <c r="L74" s="516"/>
      <c r="M74" s="364"/>
      <c r="N74" s="273"/>
      <c r="O74" s="365"/>
      <c r="P74" s="365"/>
      <c r="Q74" s="273"/>
      <c r="R74" s="273"/>
      <c r="S74" s="364"/>
      <c r="T74" s="364"/>
      <c r="U74" s="273"/>
      <c r="V74" s="365"/>
      <c r="W74" s="365"/>
      <c r="X74" s="273"/>
      <c r="Y74" s="312"/>
    </row>
    <row r="75" spans="2:25" x14ac:dyDescent="0.2">
      <c r="B75" s="332"/>
      <c r="C75" s="369" t="s">
        <v>210</v>
      </c>
      <c r="D75" s="377"/>
      <c r="E75" s="369"/>
      <c r="F75" s="369"/>
      <c r="G75" s="370">
        <f t="shared" si="12"/>
        <v>0</v>
      </c>
      <c r="H75" s="371"/>
      <c r="I75" s="372"/>
      <c r="J75" s="362">
        <f t="shared" si="20"/>
        <v>0</v>
      </c>
      <c r="K75" s="378"/>
      <c r="L75" s="516"/>
      <c r="M75" s="364"/>
      <c r="N75" s="273"/>
      <c r="O75" s="365"/>
      <c r="P75" s="365"/>
      <c r="Q75" s="273"/>
      <c r="R75" s="273"/>
      <c r="S75" s="364"/>
      <c r="T75" s="364"/>
      <c r="U75" s="273"/>
      <c r="V75" s="365"/>
      <c r="W75" s="365"/>
      <c r="X75" s="273"/>
      <c r="Y75" s="312"/>
    </row>
    <row r="76" spans="2:25" x14ac:dyDescent="0.2">
      <c r="B76" s="332"/>
      <c r="C76" s="369" t="s">
        <v>211</v>
      </c>
      <c r="D76" s="377"/>
      <c r="E76" s="369"/>
      <c r="F76" s="369"/>
      <c r="G76" s="370">
        <f t="shared" si="12"/>
        <v>0</v>
      </c>
      <c r="H76" s="371"/>
      <c r="I76" s="372"/>
      <c r="J76" s="362">
        <f t="shared" si="20"/>
        <v>0</v>
      </c>
      <c r="K76" s="378"/>
      <c r="L76" s="516"/>
      <c r="M76" s="364"/>
      <c r="N76" s="273"/>
      <c r="O76" s="365"/>
      <c r="P76" s="365"/>
      <c r="Q76" s="273"/>
      <c r="R76" s="273"/>
      <c r="S76" s="364"/>
      <c r="T76" s="364"/>
      <c r="U76" s="273"/>
      <c r="V76" s="365"/>
      <c r="W76" s="365"/>
      <c r="X76" s="273"/>
      <c r="Y76" s="312"/>
    </row>
    <row r="77" spans="2:25" x14ac:dyDescent="0.2">
      <c r="B77" s="332"/>
      <c r="C77" s="369" t="s">
        <v>212</v>
      </c>
      <c r="D77" s="377"/>
      <c r="E77" s="369"/>
      <c r="F77" s="369"/>
      <c r="G77" s="370">
        <f t="shared" si="12"/>
        <v>0</v>
      </c>
      <c r="H77" s="371"/>
      <c r="I77" s="372"/>
      <c r="J77" s="362">
        <f t="shared" si="20"/>
        <v>0</v>
      </c>
      <c r="K77" s="378"/>
      <c r="L77" s="516"/>
      <c r="M77" s="364"/>
      <c r="N77" s="273"/>
      <c r="O77" s="365"/>
      <c r="P77" s="365"/>
      <c r="Q77" s="273"/>
      <c r="R77" s="273"/>
      <c r="S77" s="364"/>
      <c r="T77" s="364"/>
      <c r="U77" s="273"/>
      <c r="V77" s="365"/>
      <c r="W77" s="365"/>
      <c r="X77" s="273"/>
      <c r="Y77" s="312"/>
    </row>
    <row r="78" spans="2:25" ht="15" x14ac:dyDescent="0.2">
      <c r="B78" s="332"/>
      <c r="C78" s="369" t="s">
        <v>213</v>
      </c>
      <c r="D78" s="174"/>
      <c r="E78" s="369"/>
      <c r="F78" s="369"/>
      <c r="G78" s="358">
        <f t="shared" si="12"/>
        <v>0</v>
      </c>
      <c r="H78" s="369"/>
      <c r="I78" s="369"/>
      <c r="J78" s="358">
        <f t="shared" si="20"/>
        <v>0</v>
      </c>
      <c r="K78" s="378"/>
      <c r="L78" s="453"/>
      <c r="M78" s="273"/>
      <c r="N78" s="273"/>
      <c r="O78" s="273"/>
      <c r="P78" s="273"/>
      <c r="Q78" s="273"/>
      <c r="R78" s="273"/>
      <c r="S78" s="273"/>
      <c r="T78" s="273"/>
      <c r="U78" s="273"/>
      <c r="V78" s="273"/>
      <c r="W78" s="273"/>
      <c r="X78" s="273"/>
      <c r="Y78" s="312"/>
    </row>
    <row r="79" spans="2:25" ht="15" customHeight="1" x14ac:dyDescent="0.25">
      <c r="B79" s="332"/>
      <c r="C79" s="373" t="s">
        <v>224</v>
      </c>
      <c r="D79" s="377"/>
      <c r="E79" s="358">
        <f>SUM(E73:E78)</f>
        <v>0</v>
      </c>
      <c r="F79" s="358">
        <f t="shared" ref="F79:J79" si="21">SUM(F73:F78)</f>
        <v>0</v>
      </c>
      <c r="G79" s="380">
        <f t="shared" si="21"/>
        <v>0</v>
      </c>
      <c r="H79" s="375">
        <f t="shared" si="21"/>
        <v>0</v>
      </c>
      <c r="I79" s="362">
        <f t="shared" si="21"/>
        <v>0</v>
      </c>
      <c r="J79" s="362">
        <f t="shared" si="21"/>
        <v>0</v>
      </c>
      <c r="K79" s="381"/>
      <c r="L79" s="516"/>
      <c r="M79" s="364"/>
      <c r="N79" s="273"/>
      <c r="O79" s="365"/>
      <c r="P79" s="365"/>
      <c r="Q79" s="273"/>
      <c r="R79" s="382"/>
      <c r="S79" s="364"/>
      <c r="T79" s="364"/>
      <c r="U79" s="273"/>
      <c r="V79" s="365"/>
      <c r="W79" s="365"/>
      <c r="X79" s="273"/>
      <c r="Y79" s="312"/>
    </row>
    <row r="80" spans="2:25" ht="15" customHeight="1" x14ac:dyDescent="0.25">
      <c r="B80" s="332"/>
      <c r="C80" s="298"/>
      <c r="D80" s="377"/>
      <c r="E80" s="358"/>
      <c r="F80" s="358"/>
      <c r="G80" s="370"/>
      <c r="H80" s="375"/>
      <c r="I80" s="362"/>
      <c r="J80" s="362"/>
      <c r="K80" s="381"/>
      <c r="L80" s="516"/>
      <c r="M80" s="364"/>
      <c r="N80" s="273"/>
      <c r="O80" s="365"/>
      <c r="P80" s="365"/>
      <c r="Q80" s="273"/>
      <c r="R80" s="382"/>
      <c r="S80" s="364"/>
      <c r="T80" s="364"/>
      <c r="U80" s="273"/>
      <c r="V80" s="365"/>
      <c r="W80" s="365"/>
      <c r="X80" s="273"/>
      <c r="Y80" s="312"/>
    </row>
    <row r="81" spans="2:25" ht="15" customHeight="1" x14ac:dyDescent="0.25">
      <c r="B81" s="332"/>
      <c r="C81" s="298" t="s">
        <v>226</v>
      </c>
      <c r="D81" s="377"/>
      <c r="E81" s="358">
        <f>E23+E31+E39+E47+E55+E63+E71+E79</f>
        <v>559</v>
      </c>
      <c r="F81" s="358">
        <f t="shared" ref="F81:J81" si="22">F23+F31+F39+F47+F55+F63+F71+F79</f>
        <v>156</v>
      </c>
      <c r="G81" s="380">
        <f t="shared" si="22"/>
        <v>715</v>
      </c>
      <c r="H81" s="375">
        <f t="shared" si="22"/>
        <v>0</v>
      </c>
      <c r="I81" s="362">
        <f t="shared" si="22"/>
        <v>127</v>
      </c>
      <c r="J81" s="362">
        <f t="shared" si="22"/>
        <v>588</v>
      </c>
      <c r="K81" s="381"/>
      <c r="L81" s="516"/>
      <c r="M81" s="364"/>
      <c r="N81" s="273"/>
      <c r="O81" s="365"/>
      <c r="P81" s="365"/>
      <c r="Q81" s="273"/>
      <c r="R81" s="382"/>
      <c r="S81" s="364"/>
      <c r="T81" s="364"/>
      <c r="U81" s="273"/>
      <c r="V81" s="365"/>
      <c r="W81" s="365"/>
      <c r="X81" s="273"/>
      <c r="Y81" s="312"/>
    </row>
    <row r="82" spans="2:25" ht="15" customHeight="1" x14ac:dyDescent="0.25">
      <c r="B82" s="332"/>
      <c r="C82" s="298"/>
      <c r="D82" s="377"/>
      <c r="E82" s="358"/>
      <c r="F82" s="358"/>
      <c r="G82" s="370"/>
      <c r="H82" s="375"/>
      <c r="I82" s="362"/>
      <c r="J82" s="362"/>
      <c r="K82" s="381"/>
      <c r="L82" s="516"/>
      <c r="M82" s="364"/>
      <c r="N82" s="273"/>
      <c r="O82" s="365"/>
      <c r="P82" s="365"/>
      <c r="Q82" s="273"/>
      <c r="R82" s="382"/>
      <c r="S82" s="364"/>
      <c r="T82" s="364"/>
      <c r="U82" s="273"/>
      <c r="V82" s="365"/>
      <c r="W82" s="365"/>
      <c r="X82" s="273"/>
      <c r="Y82" s="312"/>
    </row>
    <row r="83" spans="2:25" ht="15" customHeight="1" x14ac:dyDescent="0.25">
      <c r="B83" s="332"/>
      <c r="C83" s="299" t="s">
        <v>227</v>
      </c>
      <c r="D83" s="317"/>
      <c r="E83" s="369">
        <v>1329</v>
      </c>
      <c r="F83" s="369"/>
      <c r="G83" s="358">
        <f>SUM(E83:F83)</f>
        <v>1329</v>
      </c>
      <c r="H83" s="358">
        <f>G83</f>
        <v>1329</v>
      </c>
      <c r="I83" s="358"/>
      <c r="J83" s="362">
        <f>G83-H83-I83</f>
        <v>0</v>
      </c>
      <c r="K83" s="383"/>
      <c r="L83" s="454" t="s">
        <v>413</v>
      </c>
      <c r="M83" s="364"/>
      <c r="N83" s="273"/>
      <c r="O83" s="384"/>
      <c r="P83" s="384"/>
      <c r="Q83" s="384"/>
      <c r="R83" s="345"/>
      <c r="S83" s="364"/>
      <c r="T83" s="364"/>
      <c r="U83" s="273"/>
      <c r="V83" s="384"/>
      <c r="W83" s="384"/>
      <c r="X83" s="384"/>
      <c r="Y83" s="312"/>
    </row>
    <row r="84" spans="2:25" ht="15" x14ac:dyDescent="0.25">
      <c r="B84" s="332"/>
      <c r="C84" s="298"/>
      <c r="D84" s="174"/>
      <c r="E84" s="358"/>
      <c r="F84" s="358"/>
      <c r="G84" s="358"/>
      <c r="H84" s="358"/>
      <c r="I84" s="358"/>
      <c r="J84" s="358"/>
      <c r="K84" s="381"/>
      <c r="L84" s="520"/>
      <c r="M84" s="272"/>
      <c r="N84" s="272"/>
      <c r="O84" s="385"/>
      <c r="P84" s="385"/>
      <c r="Q84" s="385"/>
      <c r="R84" s="382"/>
      <c r="S84" s="272"/>
      <c r="T84" s="272"/>
      <c r="U84" s="272"/>
      <c r="V84" s="385"/>
      <c r="W84" s="385"/>
      <c r="X84" s="385"/>
      <c r="Y84" s="312"/>
    </row>
    <row r="85" spans="2:25" ht="15" x14ac:dyDescent="0.25">
      <c r="B85" s="332"/>
      <c r="C85" s="386" t="s">
        <v>228</v>
      </c>
      <c r="D85" s="324"/>
      <c r="E85" s="358">
        <f>E81+E83</f>
        <v>1888</v>
      </c>
      <c r="F85" s="358">
        <f t="shared" ref="F85:J85" si="23">F81+F83</f>
        <v>156</v>
      </c>
      <c r="G85" s="374">
        <f t="shared" si="23"/>
        <v>2044</v>
      </c>
      <c r="H85" s="358">
        <f t="shared" si="23"/>
        <v>1329</v>
      </c>
      <c r="I85" s="358">
        <f t="shared" si="23"/>
        <v>127</v>
      </c>
      <c r="J85" s="358">
        <f t="shared" si="23"/>
        <v>588</v>
      </c>
      <c r="K85" s="387"/>
      <c r="L85" s="455" t="s">
        <v>308</v>
      </c>
      <c r="M85" s="272"/>
      <c r="N85" s="272"/>
      <c r="O85" s="388"/>
      <c r="P85" s="389"/>
      <c r="Q85" s="345"/>
      <c r="R85" s="345"/>
      <c r="S85" s="272"/>
      <c r="T85" s="272"/>
      <c r="U85" s="272"/>
      <c r="V85" s="388"/>
      <c r="W85" s="389"/>
      <c r="X85" s="345"/>
      <c r="Y85" s="312"/>
    </row>
    <row r="86" spans="2:25" ht="15" x14ac:dyDescent="0.25">
      <c r="B86" s="332"/>
      <c r="C86" s="323"/>
      <c r="D86" s="324"/>
      <c r="E86" s="364"/>
      <c r="F86" s="364"/>
      <c r="G86" s="396"/>
      <c r="H86" s="364"/>
      <c r="I86" s="364"/>
      <c r="J86" s="364"/>
      <c r="K86" s="387"/>
      <c r="L86" s="272"/>
      <c r="M86" s="272"/>
      <c r="N86" s="272"/>
      <c r="O86" s="388"/>
      <c r="P86" s="389"/>
      <c r="Q86" s="345"/>
      <c r="R86" s="345"/>
      <c r="S86" s="272"/>
      <c r="T86" s="272"/>
      <c r="U86" s="272"/>
      <c r="V86" s="388"/>
      <c r="W86" s="389"/>
      <c r="X86" s="345"/>
      <c r="Y86" s="312"/>
    </row>
    <row r="87" spans="2:25" ht="15" customHeight="1" thickBot="1" x14ac:dyDescent="0.25">
      <c r="B87" s="390"/>
      <c r="C87" s="391"/>
      <c r="D87" s="392"/>
      <c r="E87" s="391"/>
      <c r="F87" s="391"/>
      <c r="G87" s="393"/>
      <c r="H87" s="394"/>
      <c r="I87" s="394"/>
      <c r="J87" s="394"/>
      <c r="K87" s="394"/>
      <c r="L87" s="394"/>
      <c r="M87" s="394"/>
      <c r="N87" s="394"/>
      <c r="O87" s="394"/>
      <c r="P87" s="394"/>
      <c r="Q87" s="394"/>
      <c r="R87" s="394"/>
      <c r="S87" s="394"/>
      <c r="T87" s="394"/>
      <c r="U87" s="394"/>
      <c r="V87" s="394"/>
      <c r="W87" s="394"/>
      <c r="X87" s="394"/>
      <c r="Y87" s="395"/>
    </row>
  </sheetData>
  <sheetProtection formatColumns="0" formatRows="0"/>
  <mergeCells count="7">
    <mergeCell ref="L14:N14"/>
    <mergeCell ref="O14:Q14"/>
    <mergeCell ref="S14:U14"/>
    <mergeCell ref="V14:X14"/>
    <mergeCell ref="C14:C15"/>
    <mergeCell ref="E14:G14"/>
    <mergeCell ref="H14:J14"/>
  </mergeCells>
  <phoneticPr fontId="6" type="noConversion"/>
  <conditionalFormatting sqref="C24 C80:C84">
    <cfRule type="expression" dxfId="232" priority="9" stopIfTrue="1">
      <formula>CELL("protect",C24)=0</formula>
    </cfRule>
  </conditionalFormatting>
  <conditionalFormatting sqref="C23">
    <cfRule type="expression" dxfId="231" priority="8" stopIfTrue="1">
      <formula>CELL("protect",C23)=0</formula>
    </cfRule>
  </conditionalFormatting>
  <conditionalFormatting sqref="C31:C32 C39">
    <cfRule type="expression" dxfId="230" priority="7" stopIfTrue="1">
      <formula>CELL("protect",C31)=0</formula>
    </cfRule>
  </conditionalFormatting>
  <conditionalFormatting sqref="C40 C47">
    <cfRule type="expression" dxfId="229" priority="6" stopIfTrue="1">
      <formula>CELL("protect",C40)=0</formula>
    </cfRule>
  </conditionalFormatting>
  <conditionalFormatting sqref="C48 C55">
    <cfRule type="expression" dxfId="228" priority="5" stopIfTrue="1">
      <formula>CELL("protect",C48)=0</formula>
    </cfRule>
  </conditionalFormatting>
  <conditionalFormatting sqref="C56 C63:C64">
    <cfRule type="expression" dxfId="227" priority="4" stopIfTrue="1">
      <formula>CELL("protect",C56)=0</formula>
    </cfRule>
  </conditionalFormatting>
  <conditionalFormatting sqref="C71:C72 C79">
    <cfRule type="expression" dxfId="226" priority="3" stopIfTrue="1">
      <formula>CELL("protect",C71)=0</formula>
    </cfRule>
  </conditionalFormatting>
  <dataValidations count="6">
    <dataValidation operator="greaterThanOrEqual" allowBlank="1" showInputMessage="1" showErrorMessage="1" sqref="I65532 E65515:F65529 I65528:I65530 J65528:X65529 H65528:H65529 H65515:X65515 Q16:R77 X16:X77 H83:J83 G23:I23 G31:I31 G39:I39 G47:I47 G55:I55 G63:I63 J16:K77 G71:I71 G79:J82 L16:M83 S16:T83 E16:F84 M11 E85:J86 L85:N86 S85:U86"/>
    <dataValidation type="whole" operator="greaterThanOrEqual" allowBlank="1" showInputMessage="1" showErrorMessage="1" sqref="G65515:G65529 S84:T84 L84:M84 G16:G22 G24:G30 G32:G38 G40:G46 G48:G54 G56:G62 G64:G70 G72:G78 G83:G84 U16:U84 N16:N84">
      <formula1>0</formula1>
    </dataValidation>
    <dataValidation type="decimal" allowBlank="1" showInputMessage="1" showErrorMessage="1" error="Please enter a value from 0 to 100" sqref="H65516:I65526 V78:W78 O83:P83 V83:W83 H78:I78 O78:P78 O85:P86 V85:W86">
      <formula1>0</formula1>
      <formula2>1</formula2>
    </dataValidation>
    <dataValidation type="decimal" allowBlank="1" showInputMessage="1" showErrorMessage="1" sqref="J65517:X65517">
      <formula1>0</formula1>
      <formula2>1</formula2>
    </dataValidation>
    <dataValidation allowBlank="1" showInputMessage="1" showErrorMessage="1" error="Please enter a value from 0 to 100" sqref="H65527:X65527"/>
    <dataValidation type="custom" allowBlank="1" showInputMessage="1" showErrorMessage="1" sqref="E65530:F65531">
      <formula1>OR(E65530&gt;0,E65530=0)</formula1>
    </dataValidation>
  </dataValidations>
  <printOptions horizontalCentered="1"/>
  <pageMargins left="0.19685039370078741" right="0.15748031496062992" top="0.98425196850393704" bottom="0.31496062992125984" header="0.51181102362204722" footer="0.15748031496062992"/>
  <pageSetup paperSize="8" scale="58" orientation="landscape" r:id="rId1"/>
  <headerFooter alignWithMargins="0">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K27"/>
  <sheetViews>
    <sheetView showGridLines="0" zoomScaleNormal="100" workbookViewId="0">
      <selection activeCell="D47" sqref="D47"/>
    </sheetView>
  </sheetViews>
  <sheetFormatPr defaultRowHeight="12.75" x14ac:dyDescent="0.2"/>
  <cols>
    <col min="1" max="1" width="6.28515625" customWidth="1"/>
    <col min="2" max="2" width="7.5703125" customWidth="1"/>
    <col min="3" max="3" width="9.42578125" customWidth="1"/>
    <col min="4" max="4" width="38.85546875" customWidth="1"/>
    <col min="5" max="5" width="11.5703125" customWidth="1"/>
    <col min="6" max="6" width="2.5703125" customWidth="1"/>
    <col min="7" max="8" width="8" customWidth="1"/>
    <col min="9" max="9" width="4.5703125" customWidth="1"/>
    <col min="10" max="10" width="12.140625" customWidth="1"/>
  </cols>
  <sheetData>
    <row r="1" spans="1:11" ht="13.5" thickBot="1" x14ac:dyDescent="0.25">
      <c r="A1" s="15"/>
      <c r="B1" s="59"/>
      <c r="C1" s="15"/>
      <c r="D1" s="15"/>
      <c r="E1" s="15"/>
      <c r="F1" s="15"/>
      <c r="G1" s="15"/>
      <c r="H1" s="15"/>
    </row>
    <row r="2" spans="1:11" x14ac:dyDescent="0.2">
      <c r="A2" s="15"/>
      <c r="B2" s="70"/>
      <c r="C2" s="18"/>
      <c r="D2" s="18"/>
      <c r="E2" s="19"/>
      <c r="F2" s="19"/>
      <c r="G2" s="19"/>
      <c r="H2" s="20"/>
      <c r="I2" s="15"/>
    </row>
    <row r="3" spans="1:11" ht="15.75" x14ac:dyDescent="0.25">
      <c r="A3" s="15"/>
      <c r="B3" s="71"/>
      <c r="C3" s="175" t="str">
        <f>'Form 1 - Core RRL'!M3</f>
        <v>NHS Golden Jubilee</v>
      </c>
      <c r="D3" s="175"/>
      <c r="E3" s="175"/>
      <c r="H3" s="177"/>
      <c r="I3" s="15"/>
      <c r="J3" s="510" t="s">
        <v>310</v>
      </c>
      <c r="K3" s="263"/>
    </row>
    <row r="4" spans="1:11" ht="15.75" x14ac:dyDescent="0.25">
      <c r="A4" s="15"/>
      <c r="B4" s="71"/>
      <c r="C4" s="178" t="str">
        <f>'Form 1 - Core RRL'!M4</f>
        <v>FINANCIAL PLAN 2021-22</v>
      </c>
      <c r="D4" s="175"/>
      <c r="E4" s="175"/>
      <c r="H4" s="177"/>
      <c r="I4" s="15"/>
      <c r="J4" s="515"/>
      <c r="K4" s="455" t="s">
        <v>311</v>
      </c>
    </row>
    <row r="5" spans="1:11" ht="15.75" x14ac:dyDescent="0.25">
      <c r="A5" s="15"/>
      <c r="B5" s="71"/>
      <c r="C5" s="179" t="s">
        <v>10</v>
      </c>
      <c r="D5" s="171"/>
      <c r="E5" s="171"/>
      <c r="H5" s="25"/>
      <c r="I5" s="15"/>
      <c r="J5" s="456"/>
      <c r="K5" s="455" t="s">
        <v>412</v>
      </c>
    </row>
    <row r="6" spans="1:11" x14ac:dyDescent="0.2">
      <c r="A6" s="15"/>
      <c r="B6" s="71"/>
      <c r="C6" s="26"/>
      <c r="D6" s="26"/>
      <c r="E6" s="2"/>
      <c r="F6" s="2"/>
      <c r="G6" s="2"/>
      <c r="H6" s="25"/>
      <c r="I6" s="15"/>
    </row>
    <row r="7" spans="1:11" x14ac:dyDescent="0.2">
      <c r="A7" s="15"/>
      <c r="B7" s="71"/>
      <c r="C7" s="207" t="s">
        <v>66</v>
      </c>
      <c r="D7" s="718"/>
      <c r="E7" s="277" t="s">
        <v>73</v>
      </c>
      <c r="F7" s="275"/>
      <c r="G7" s="275"/>
      <c r="H7" s="22"/>
      <c r="I7" s="15"/>
    </row>
    <row r="8" spans="1:11" x14ac:dyDescent="0.2">
      <c r="A8" s="15"/>
      <c r="B8" s="71"/>
      <c r="C8" s="212"/>
      <c r="D8" s="719"/>
      <c r="E8" s="277" t="s">
        <v>9</v>
      </c>
      <c r="F8" s="275"/>
      <c r="G8" s="275"/>
      <c r="H8" s="22"/>
      <c r="I8" s="15"/>
    </row>
    <row r="9" spans="1:11" ht="25.5" x14ac:dyDescent="0.2">
      <c r="A9" s="15"/>
      <c r="B9" s="72"/>
      <c r="C9" s="213" t="s">
        <v>47</v>
      </c>
      <c r="D9" s="720"/>
      <c r="E9" s="278" t="s">
        <v>0</v>
      </c>
      <c r="F9" s="276"/>
      <c r="G9" s="276"/>
      <c r="H9" s="22"/>
      <c r="I9" s="15"/>
    </row>
    <row r="10" spans="1:11" ht="15.75" customHeight="1" x14ac:dyDescent="0.2">
      <c r="A10" s="15"/>
      <c r="B10" s="73"/>
      <c r="C10" s="210"/>
      <c r="D10" s="241" t="s">
        <v>2</v>
      </c>
      <c r="E10" s="279"/>
      <c r="F10" s="454"/>
      <c r="G10" s="454"/>
      <c r="H10" s="27"/>
      <c r="I10" s="15"/>
    </row>
    <row r="11" spans="1:11" ht="15.75" customHeight="1" x14ac:dyDescent="0.2">
      <c r="A11" s="15"/>
      <c r="B11" s="73"/>
      <c r="C11" s="214">
        <v>7302</v>
      </c>
      <c r="D11" s="242" t="s">
        <v>11</v>
      </c>
      <c r="E11" s="279">
        <f>8897770.5/1000</f>
        <v>8897.7705000000005</v>
      </c>
      <c r="F11" s="454"/>
      <c r="G11" s="454" t="s">
        <v>417</v>
      </c>
      <c r="H11" s="27"/>
      <c r="I11" s="15"/>
    </row>
    <row r="12" spans="1:11" ht="15.75" customHeight="1" x14ac:dyDescent="0.2">
      <c r="A12" s="15"/>
      <c r="B12" s="80"/>
      <c r="C12" s="249"/>
      <c r="D12" s="243" t="s">
        <v>52</v>
      </c>
      <c r="E12" s="280"/>
      <c r="F12" s="454"/>
      <c r="G12" s="454"/>
      <c r="H12" s="27"/>
      <c r="I12" s="15"/>
    </row>
    <row r="13" spans="1:11" ht="15.75" customHeight="1" x14ac:dyDescent="0.2">
      <c r="A13" s="15"/>
      <c r="B13" s="73"/>
      <c r="C13" s="215"/>
      <c r="D13" s="244" t="s">
        <v>48</v>
      </c>
      <c r="E13" s="279"/>
      <c r="F13" s="454"/>
      <c r="G13" s="454"/>
      <c r="H13" s="84"/>
      <c r="I13" s="15"/>
    </row>
    <row r="14" spans="1:11" ht="15.75" customHeight="1" x14ac:dyDescent="0.2">
      <c r="A14" s="15"/>
      <c r="B14" s="73"/>
      <c r="C14" s="215"/>
      <c r="D14" s="245" t="s">
        <v>49</v>
      </c>
      <c r="E14" s="279"/>
      <c r="F14" s="454"/>
      <c r="G14" s="454"/>
      <c r="H14" s="27"/>
      <c r="I14" s="15"/>
    </row>
    <row r="15" spans="1:11" ht="15.75" customHeight="1" x14ac:dyDescent="0.2">
      <c r="A15" s="15"/>
      <c r="B15" s="73"/>
      <c r="C15" s="215"/>
      <c r="D15" s="244" t="s">
        <v>50</v>
      </c>
      <c r="E15" s="279"/>
      <c r="F15" s="454"/>
      <c r="G15" s="454"/>
      <c r="H15" s="27"/>
      <c r="I15" s="15"/>
    </row>
    <row r="16" spans="1:11" ht="15.75" customHeight="1" x14ac:dyDescent="0.2">
      <c r="A16" s="15"/>
      <c r="B16" s="80"/>
      <c r="C16" s="216">
        <f>SUM(C13:C15)</f>
        <v>0</v>
      </c>
      <c r="D16" s="246" t="s">
        <v>53</v>
      </c>
      <c r="E16" s="281">
        <f>SUM(E13:E15)</f>
        <v>0</v>
      </c>
      <c r="F16" s="455"/>
      <c r="G16" s="455"/>
      <c r="H16" s="27"/>
      <c r="I16" s="15"/>
    </row>
    <row r="17" spans="1:9" ht="15.75" customHeight="1" x14ac:dyDescent="0.2">
      <c r="A17" s="15"/>
      <c r="B17" s="80"/>
      <c r="C17" s="249"/>
      <c r="D17" s="247" t="s">
        <v>87</v>
      </c>
      <c r="E17" s="132"/>
      <c r="F17" s="455"/>
      <c r="G17" s="455"/>
      <c r="H17" s="240"/>
      <c r="I17" s="15"/>
    </row>
    <row r="18" spans="1:9" ht="15.75" customHeight="1" x14ac:dyDescent="0.2">
      <c r="A18" s="15"/>
      <c r="B18" s="73"/>
      <c r="C18" s="215">
        <v>150</v>
      </c>
      <c r="D18" s="244" t="s">
        <v>12</v>
      </c>
      <c r="E18" s="279">
        <v>100</v>
      </c>
      <c r="F18" s="454"/>
      <c r="G18" s="454"/>
      <c r="H18" s="84"/>
      <c r="I18" s="15"/>
    </row>
    <row r="19" spans="1:9" ht="15.75" customHeight="1" x14ac:dyDescent="0.2">
      <c r="A19" s="15"/>
      <c r="B19" s="73"/>
      <c r="C19" s="215">
        <v>40</v>
      </c>
      <c r="D19" s="245" t="s">
        <v>46</v>
      </c>
      <c r="E19" s="279">
        <v>40</v>
      </c>
      <c r="F19" s="454"/>
      <c r="G19" s="454"/>
      <c r="H19" s="27"/>
      <c r="I19" s="15"/>
    </row>
    <row r="20" spans="1:9" ht="15.75" customHeight="1" x14ac:dyDescent="0.2">
      <c r="A20" s="15"/>
      <c r="B20" s="73"/>
      <c r="C20" s="215">
        <v>1</v>
      </c>
      <c r="D20" s="244" t="s">
        <v>37</v>
      </c>
      <c r="E20" s="279">
        <v>8</v>
      </c>
      <c r="F20" s="454"/>
      <c r="G20" s="454"/>
      <c r="H20" s="27"/>
      <c r="I20" s="15"/>
    </row>
    <row r="21" spans="1:9" ht="15.75" customHeight="1" x14ac:dyDescent="0.2">
      <c r="A21" s="15"/>
      <c r="B21" s="73"/>
      <c r="C21" s="215"/>
      <c r="D21" s="244" t="s">
        <v>54</v>
      </c>
      <c r="E21" s="279"/>
      <c r="F21" s="454"/>
      <c r="G21" s="454"/>
      <c r="H21" s="27"/>
      <c r="I21" s="15"/>
    </row>
    <row r="22" spans="1:9" ht="15.75" customHeight="1" x14ac:dyDescent="0.2">
      <c r="A22" s="15"/>
      <c r="B22" s="80"/>
      <c r="C22" s="217">
        <f>SUM(C18:C21)</f>
        <v>191</v>
      </c>
      <c r="D22" s="248" t="s">
        <v>51</v>
      </c>
      <c r="E22" s="281">
        <f>SUM(E18:E21)</f>
        <v>148</v>
      </c>
      <c r="F22" s="455"/>
      <c r="G22" s="455"/>
      <c r="H22" s="27"/>
      <c r="I22" s="15"/>
    </row>
    <row r="23" spans="1:9" ht="15.75" customHeight="1" x14ac:dyDescent="0.2">
      <c r="A23" s="15"/>
      <c r="B23" s="80"/>
      <c r="C23" s="215"/>
      <c r="D23" s="248" t="s">
        <v>446</v>
      </c>
      <c r="E23" s="215"/>
      <c r="F23" s="455"/>
      <c r="G23" s="455"/>
      <c r="H23" s="27"/>
      <c r="I23" s="15"/>
    </row>
    <row r="24" spans="1:9" ht="15.75" customHeight="1" x14ac:dyDescent="0.2">
      <c r="A24" s="15"/>
      <c r="B24" s="73"/>
      <c r="C24" s="250">
        <f>C10+C11+C22+C16+C23</f>
        <v>7493</v>
      </c>
      <c r="D24" s="251" t="s">
        <v>68</v>
      </c>
      <c r="E24" s="252">
        <f>E10+E11+E22+E16+E23</f>
        <v>9045.7705000000005</v>
      </c>
      <c r="F24" s="521"/>
      <c r="G24" s="521"/>
      <c r="H24" s="84"/>
      <c r="I24" s="15"/>
    </row>
    <row r="25" spans="1:9" ht="13.5" thickBot="1" x14ac:dyDescent="0.25">
      <c r="A25" s="15"/>
      <c r="B25" s="86"/>
      <c r="C25" s="87"/>
      <c r="D25" s="87"/>
      <c r="E25" s="87"/>
      <c r="F25" s="87"/>
      <c r="G25" s="239"/>
      <c r="H25" s="88"/>
    </row>
    <row r="26" spans="1:9" x14ac:dyDescent="0.2">
      <c r="A26" s="15"/>
      <c r="B26" s="59"/>
      <c r="C26" s="15"/>
      <c r="D26" s="15"/>
      <c r="E26" s="15"/>
      <c r="F26" s="15"/>
      <c r="H26" s="15"/>
    </row>
    <row r="27" spans="1:9" x14ac:dyDescent="0.2">
      <c r="G27" s="15"/>
    </row>
  </sheetData>
  <mergeCells count="1">
    <mergeCell ref="D7:D9"/>
  </mergeCells>
  <pageMargins left="0.70866141732283472" right="0.70866141732283472" top="0.74803149606299213" bottom="0.74803149606299213" header="0.31496062992125984" footer="0.31496062992125984"/>
  <pageSetup paperSize="9" orientation="landscape" r:id="rId1"/>
  <headerFoot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2:V54"/>
  <sheetViews>
    <sheetView showGridLines="0" topLeftCell="K1" zoomScale="80" zoomScaleNormal="80" workbookViewId="0">
      <pane ySplit="9" topLeftCell="A10" activePane="bottomLeft" state="frozen"/>
      <selection pane="bottomLeft" activeCell="M37" sqref="M37"/>
    </sheetView>
  </sheetViews>
  <sheetFormatPr defaultRowHeight="12.75" outlineLevelRow="1" outlineLevelCol="1" x14ac:dyDescent="0.2"/>
  <cols>
    <col min="1" max="1" width="11.42578125" hidden="1" customWidth="1" outlineLevel="1"/>
    <col min="2" max="2" width="13.28515625" hidden="1" customWidth="1" outlineLevel="1"/>
    <col min="3" max="3" width="23.42578125" hidden="1" customWidth="1" outlineLevel="1"/>
    <col min="4" max="4" width="7.28515625" hidden="1" customWidth="1" outlineLevel="1"/>
    <col min="5" max="5" width="24.140625" hidden="1" customWidth="1" outlineLevel="1"/>
    <col min="6" max="6" width="14.42578125" hidden="1" customWidth="1" outlineLevel="1"/>
    <col min="7" max="7" width="25.5703125" hidden="1" customWidth="1" outlineLevel="1"/>
    <col min="8" max="8" width="58.85546875" hidden="1" customWidth="1" outlineLevel="1"/>
    <col min="9" max="9" width="8.85546875" hidden="1" customWidth="1" outlineLevel="1"/>
    <col min="10" max="10" width="7.5703125" hidden="1" customWidth="1" outlineLevel="1"/>
    <col min="11" max="11" width="10.28515625" customWidth="1" collapsed="1"/>
    <col min="12" max="12" width="16.140625" customWidth="1"/>
    <col min="13" max="13" width="62.140625" customWidth="1"/>
    <col min="14" max="18" width="10.42578125" customWidth="1"/>
    <col min="19" max="19" width="4.42578125" customWidth="1"/>
    <col min="21" max="21" width="11.85546875" customWidth="1"/>
  </cols>
  <sheetData>
    <row r="2" spans="1:22" ht="13.5" thickBot="1" x14ac:dyDescent="0.25"/>
    <row r="3" spans="1:22" s="40" customFormat="1" ht="12" customHeight="1" x14ac:dyDescent="0.2">
      <c r="K3" s="41"/>
      <c r="L3" s="42"/>
      <c r="M3" s="42"/>
      <c r="N3" s="43"/>
      <c r="O3" s="43"/>
      <c r="P3" s="43"/>
      <c r="Q3" s="43"/>
      <c r="R3" s="43"/>
      <c r="S3" s="45"/>
    </row>
    <row r="4" spans="1:22" s="40" customFormat="1" ht="15.75" x14ac:dyDescent="0.25">
      <c r="K4" s="417" t="str">
        <f>'Form 1 - Core RRL'!L3</f>
        <v>nhs_19</v>
      </c>
      <c r="L4" s="172" t="str">
        <f>'Form 1 - Core RRL'!M3</f>
        <v>NHS Golden Jubilee</v>
      </c>
      <c r="M4" s="172"/>
      <c r="N4" s="172"/>
      <c r="O4" s="172"/>
      <c r="P4" s="172"/>
      <c r="Q4" s="172"/>
      <c r="R4" s="172"/>
      <c r="S4" s="46"/>
      <c r="U4" s="510" t="s">
        <v>310</v>
      </c>
      <c r="V4" s="263"/>
    </row>
    <row r="5" spans="1:22" s="40" customFormat="1" ht="15.75" x14ac:dyDescent="0.25">
      <c r="K5" s="1"/>
      <c r="L5" s="181" t="str">
        <f>'Form 1 - Core RRL'!M4</f>
        <v>FINANCIAL PLAN 2021-22</v>
      </c>
      <c r="M5" s="172"/>
      <c r="N5" s="172"/>
      <c r="O5" s="172"/>
      <c r="P5" s="172"/>
      <c r="Q5" s="172"/>
      <c r="R5" s="172"/>
      <c r="S5" s="46"/>
      <c r="U5" s="515"/>
      <c r="V5" s="455" t="s">
        <v>311</v>
      </c>
    </row>
    <row r="6" spans="1:22" ht="15.75" x14ac:dyDescent="0.25">
      <c r="K6" s="78"/>
      <c r="L6" s="182" t="s">
        <v>17</v>
      </c>
      <c r="M6" s="183"/>
      <c r="N6" s="183"/>
      <c r="O6" s="183"/>
      <c r="P6" s="183"/>
      <c r="Q6" s="183"/>
      <c r="R6" s="183"/>
      <c r="S6" s="61"/>
      <c r="U6" s="456"/>
      <c r="V6" s="455" t="s">
        <v>412</v>
      </c>
    </row>
    <row r="7" spans="1:22" x14ac:dyDescent="0.2">
      <c r="K7" s="78"/>
      <c r="L7" s="62"/>
      <c r="M7" s="62"/>
      <c r="N7" s="62"/>
      <c r="O7" s="62"/>
      <c r="P7" s="62"/>
      <c r="Q7" s="62"/>
      <c r="R7" s="62"/>
      <c r="S7" s="61"/>
    </row>
    <row r="8" spans="1:22" ht="35.25" customHeight="1" x14ac:dyDescent="0.25">
      <c r="K8" s="151"/>
      <c r="L8" s="82" t="s">
        <v>128</v>
      </c>
      <c r="M8" s="63"/>
      <c r="N8" s="107" t="s">
        <v>124</v>
      </c>
      <c r="O8" s="108" t="s">
        <v>108</v>
      </c>
      <c r="P8" s="108" t="s">
        <v>125</v>
      </c>
      <c r="Q8" s="108" t="s">
        <v>126</v>
      </c>
      <c r="R8" s="108" t="s">
        <v>127</v>
      </c>
      <c r="S8" s="60"/>
    </row>
    <row r="9" spans="1:22" ht="24" hidden="1" customHeight="1" outlineLevel="1" x14ac:dyDescent="0.2">
      <c r="A9" t="s">
        <v>233</v>
      </c>
      <c r="B9" t="s">
        <v>299</v>
      </c>
      <c r="C9" t="s">
        <v>234</v>
      </c>
      <c r="D9" t="s">
        <v>235</v>
      </c>
      <c r="E9" t="s">
        <v>236</v>
      </c>
      <c r="F9" t="s">
        <v>244</v>
      </c>
      <c r="G9" t="s">
        <v>237</v>
      </c>
      <c r="H9" t="s">
        <v>238</v>
      </c>
      <c r="I9" t="s">
        <v>245</v>
      </c>
      <c r="J9" t="s">
        <v>251</v>
      </c>
      <c r="K9" s="151" t="s">
        <v>248</v>
      </c>
      <c r="L9" s="419" t="s">
        <v>239</v>
      </c>
      <c r="M9" s="419" t="s">
        <v>240</v>
      </c>
      <c r="N9" s="419" t="s">
        <v>73</v>
      </c>
      <c r="O9" s="419" t="s">
        <v>301</v>
      </c>
      <c r="P9" s="420" t="s">
        <v>302</v>
      </c>
      <c r="Q9" s="419" t="s">
        <v>303</v>
      </c>
      <c r="R9" s="420" t="s">
        <v>304</v>
      </c>
      <c r="S9" s="60"/>
    </row>
    <row r="10" spans="1:22" ht="15" customHeight="1" collapsed="1" x14ac:dyDescent="0.2">
      <c r="A10" s="421" t="str">
        <f>$L$4</f>
        <v>NHS Golden Jubilee</v>
      </c>
      <c r="B10" s="421" t="str">
        <f>$K$4</f>
        <v>nhs_19</v>
      </c>
      <c r="C10" s="421" t="str">
        <f>$L$5</f>
        <v>FINANCIAL PLAN 2021-22</v>
      </c>
      <c r="E10" s="422" t="s">
        <v>305</v>
      </c>
      <c r="F10" s="424">
        <v>1</v>
      </c>
      <c r="G10" s="425" t="str">
        <f>$M$10</f>
        <v>Capital Resource Limit (CRL)</v>
      </c>
      <c r="H10" s="425" t="str">
        <f>M10</f>
        <v>Capital Resource Limit (CRL)</v>
      </c>
      <c r="I10" s="426" t="s">
        <v>247</v>
      </c>
      <c r="J10" s="426" t="s">
        <v>306</v>
      </c>
      <c r="K10" s="152"/>
      <c r="L10" s="228"/>
      <c r="M10" s="230" t="s">
        <v>3</v>
      </c>
      <c r="N10" s="228"/>
      <c r="O10" s="229"/>
      <c r="P10" s="228"/>
      <c r="Q10" s="229"/>
      <c r="R10" s="228"/>
      <c r="S10" s="65"/>
    </row>
    <row r="11" spans="1:22" ht="15" customHeight="1" x14ac:dyDescent="0.2">
      <c r="A11" s="421" t="str">
        <f t="shared" ref="A11:A53" si="0">$L$4</f>
        <v>NHS Golden Jubilee</v>
      </c>
      <c r="B11" s="421" t="str">
        <f t="shared" ref="B11:B53" si="1">$K$4</f>
        <v>nhs_19</v>
      </c>
      <c r="C11" s="421" t="str">
        <f t="shared" ref="C11:C53" si="2">$L$5</f>
        <v>FINANCIAL PLAN 2021-22</v>
      </c>
      <c r="E11" s="422" t="s">
        <v>305</v>
      </c>
      <c r="F11" s="424">
        <v>1</v>
      </c>
      <c r="G11" s="423" t="str">
        <f t="shared" ref="G11:G19" si="3">$M$10</f>
        <v>Capital Resource Limit (CRL)</v>
      </c>
      <c r="H11" s="423" t="str">
        <f t="shared" ref="H11:H53" si="4">M11</f>
        <v xml:space="preserve">SGHSCD formula allocation </v>
      </c>
      <c r="I11" s="422" t="s">
        <v>246</v>
      </c>
      <c r="J11" s="422" t="s">
        <v>306</v>
      </c>
      <c r="K11" s="152"/>
      <c r="L11" s="98">
        <f>2691+530+2000</f>
        <v>5221</v>
      </c>
      <c r="M11" s="227" t="s">
        <v>38</v>
      </c>
      <c r="N11" s="98">
        <f>2691+2734</f>
        <v>5425</v>
      </c>
      <c r="O11" s="98">
        <f>2691+4060</f>
        <v>6751</v>
      </c>
      <c r="P11" s="98">
        <f>2691+1337</f>
        <v>4028</v>
      </c>
      <c r="Q11" s="98">
        <f>2691+29</f>
        <v>2720</v>
      </c>
      <c r="R11" s="98">
        <f>2691+1339</f>
        <v>4030</v>
      </c>
      <c r="S11" s="61"/>
    </row>
    <row r="12" spans="1:22" ht="15" customHeight="1" x14ac:dyDescent="0.2">
      <c r="A12" s="421" t="str">
        <f t="shared" si="0"/>
        <v>NHS Golden Jubilee</v>
      </c>
      <c r="B12" s="421" t="str">
        <f t="shared" si="1"/>
        <v>nhs_19</v>
      </c>
      <c r="C12" s="421" t="str">
        <f t="shared" si="2"/>
        <v>FINANCIAL PLAN 2021-22</v>
      </c>
      <c r="E12" s="422" t="s">
        <v>305</v>
      </c>
      <c r="F12" s="424">
        <v>1</v>
      </c>
      <c r="G12" s="423" t="str">
        <f t="shared" si="3"/>
        <v>Capital Resource Limit (CRL)</v>
      </c>
      <c r="H12" s="423" t="str">
        <f t="shared" si="4"/>
        <v>Asset sale proceeds reapplied (net book value, from Row 53 below)</v>
      </c>
      <c r="I12" s="422" t="s">
        <v>246</v>
      </c>
      <c r="J12" s="422" t="s">
        <v>306</v>
      </c>
      <c r="K12" s="152"/>
      <c r="L12" s="160">
        <f>L53</f>
        <v>0</v>
      </c>
      <c r="M12" s="225" t="s">
        <v>418</v>
      </c>
      <c r="N12" s="160">
        <f>N53</f>
        <v>0</v>
      </c>
      <c r="O12" s="160">
        <f>O53</f>
        <v>0</v>
      </c>
      <c r="P12" s="160">
        <f>P53</f>
        <v>0</v>
      </c>
      <c r="Q12" s="160">
        <f>Q53</f>
        <v>0</v>
      </c>
      <c r="R12" s="160">
        <f>R53</f>
        <v>0</v>
      </c>
      <c r="S12" s="61"/>
    </row>
    <row r="13" spans="1:22" ht="15" customHeight="1" x14ac:dyDescent="0.2">
      <c r="A13" s="421" t="str">
        <f t="shared" si="0"/>
        <v>NHS Golden Jubilee</v>
      </c>
      <c r="B13" s="421" t="str">
        <f t="shared" si="1"/>
        <v>nhs_19</v>
      </c>
      <c r="C13" s="421" t="str">
        <f t="shared" si="2"/>
        <v>FINANCIAL PLAN 2021-22</v>
      </c>
      <c r="E13" s="422" t="s">
        <v>305</v>
      </c>
      <c r="F13" s="424">
        <v>1</v>
      </c>
      <c r="G13" s="423" t="str">
        <f t="shared" si="3"/>
        <v>Capital Resource Limit (CRL)</v>
      </c>
      <c r="H13" s="423" t="str">
        <f t="shared" si="4"/>
        <v>Project specific funding (from Row 42 below)</v>
      </c>
      <c r="I13" s="422" t="s">
        <v>246</v>
      </c>
      <c r="J13" s="422" t="s">
        <v>306</v>
      </c>
      <c r="K13" s="152"/>
      <c r="L13" s="160"/>
      <c r="M13" s="226" t="s">
        <v>419</v>
      </c>
      <c r="N13" s="160">
        <f>N42</f>
        <v>32959</v>
      </c>
      <c r="O13" s="160">
        <f>O42</f>
        <v>26878</v>
      </c>
      <c r="P13" s="160">
        <f>P42</f>
        <v>3268</v>
      </c>
      <c r="Q13" s="160">
        <f>Q42</f>
        <v>0</v>
      </c>
      <c r="R13" s="160">
        <f>R42</f>
        <v>0</v>
      </c>
      <c r="S13" s="61"/>
    </row>
    <row r="14" spans="1:22" ht="15" customHeight="1" x14ac:dyDescent="0.2">
      <c r="A14" s="421" t="str">
        <f t="shared" si="0"/>
        <v>NHS Golden Jubilee</v>
      </c>
      <c r="B14" s="421" t="str">
        <f t="shared" si="1"/>
        <v>nhs_19</v>
      </c>
      <c r="C14" s="421" t="str">
        <f t="shared" si="2"/>
        <v>FINANCIAL PLAN 2021-22</v>
      </c>
      <c r="E14" s="422" t="s">
        <v>305</v>
      </c>
      <c r="F14" s="424">
        <v>1</v>
      </c>
      <c r="G14" s="423" t="str">
        <f t="shared" si="3"/>
        <v>Capital Resource Limit (CRL)</v>
      </c>
      <c r="H14" s="423" t="str">
        <f t="shared" si="4"/>
        <v>Radiotherapy funding</v>
      </c>
      <c r="I14" s="422" t="s">
        <v>246</v>
      </c>
      <c r="J14" s="422" t="s">
        <v>306</v>
      </c>
      <c r="K14" s="152"/>
      <c r="L14" s="97"/>
      <c r="M14" s="101" t="s">
        <v>39</v>
      </c>
      <c r="N14" s="97"/>
      <c r="O14" s="97"/>
      <c r="P14" s="97"/>
      <c r="Q14" s="97"/>
      <c r="R14" s="97"/>
      <c r="S14" s="61"/>
    </row>
    <row r="15" spans="1:22" ht="15" customHeight="1" x14ac:dyDescent="0.2">
      <c r="A15" s="421" t="str">
        <f t="shared" si="0"/>
        <v>NHS Golden Jubilee</v>
      </c>
      <c r="B15" s="421" t="str">
        <f t="shared" si="1"/>
        <v>nhs_19</v>
      </c>
      <c r="C15" s="421" t="str">
        <f t="shared" si="2"/>
        <v>FINANCIAL PLAN 2021-22</v>
      </c>
      <c r="E15" s="422" t="s">
        <v>305</v>
      </c>
      <c r="F15" s="424">
        <v>1</v>
      </c>
      <c r="G15" s="423" t="str">
        <f t="shared" si="3"/>
        <v>Capital Resource Limit (CRL)</v>
      </c>
      <c r="H15" s="423" t="str">
        <f t="shared" si="4"/>
        <v>Other centrally provided capital funding</v>
      </c>
      <c r="I15" s="422" t="s">
        <v>246</v>
      </c>
      <c r="J15" s="422" t="s">
        <v>306</v>
      </c>
      <c r="K15" s="152"/>
      <c r="L15" s="97">
        <v>0</v>
      </c>
      <c r="M15" s="101" t="s">
        <v>45</v>
      </c>
      <c r="N15" s="97"/>
      <c r="O15" s="97"/>
      <c r="P15" s="97"/>
      <c r="Q15" s="97"/>
      <c r="R15" s="97"/>
      <c r="S15" s="61"/>
    </row>
    <row r="16" spans="1:22" ht="15" customHeight="1" x14ac:dyDescent="0.2">
      <c r="A16" s="421" t="str">
        <f t="shared" si="0"/>
        <v>NHS Golden Jubilee</v>
      </c>
      <c r="B16" s="421" t="str">
        <f t="shared" si="1"/>
        <v>nhs_19</v>
      </c>
      <c r="C16" s="421" t="str">
        <f t="shared" si="2"/>
        <v>FINANCIAL PLAN 2021-22</v>
      </c>
      <c r="E16" s="422" t="s">
        <v>305</v>
      </c>
      <c r="F16" s="424">
        <v>1</v>
      </c>
      <c r="G16" s="423" t="str">
        <f t="shared" si="3"/>
        <v>Capital Resource Limit (CRL)</v>
      </c>
      <c r="H16" s="423" t="str">
        <f t="shared" si="4"/>
        <v>Revenue to capital transfers</v>
      </c>
      <c r="I16" s="422" t="s">
        <v>246</v>
      </c>
      <c r="J16" s="422" t="s">
        <v>306</v>
      </c>
      <c r="K16" s="152"/>
      <c r="L16" s="99"/>
      <c r="M16" s="102" t="s">
        <v>67</v>
      </c>
      <c r="N16" s="99"/>
      <c r="O16" s="100"/>
      <c r="P16" s="99"/>
      <c r="Q16" s="100"/>
      <c r="R16" s="99"/>
      <c r="S16" s="61"/>
    </row>
    <row r="17" spans="1:19" ht="15" customHeight="1" x14ac:dyDescent="0.25">
      <c r="A17" s="421" t="str">
        <f t="shared" si="0"/>
        <v>NHS Golden Jubilee</v>
      </c>
      <c r="B17" s="421" t="str">
        <f t="shared" si="1"/>
        <v>nhs_19</v>
      </c>
      <c r="C17" s="421" t="str">
        <f t="shared" si="2"/>
        <v>FINANCIAL PLAN 2021-22</v>
      </c>
      <c r="E17" s="422" t="s">
        <v>305</v>
      </c>
      <c r="F17" s="424">
        <v>1</v>
      </c>
      <c r="G17" s="425" t="str">
        <f t="shared" si="3"/>
        <v>Capital Resource Limit (CRL)</v>
      </c>
      <c r="H17" s="425" t="str">
        <f t="shared" si="4"/>
        <v>Total Capital Resource Limit</v>
      </c>
      <c r="I17" s="426" t="s">
        <v>247</v>
      </c>
      <c r="J17" s="426" t="s">
        <v>306</v>
      </c>
      <c r="K17" s="152"/>
      <c r="L17" s="14">
        <f>SUM(L11:L16)</f>
        <v>5221</v>
      </c>
      <c r="M17" s="64" t="s">
        <v>4</v>
      </c>
      <c r="N17" s="5">
        <f>SUM(N11:N16)</f>
        <v>38384</v>
      </c>
      <c r="O17" s="7">
        <f>SUM(O11:O16)</f>
        <v>33629</v>
      </c>
      <c r="P17" s="5">
        <f>SUM(P11:P16)</f>
        <v>7296</v>
      </c>
      <c r="Q17" s="7">
        <f>SUM(Q11:Q16)</f>
        <v>2720</v>
      </c>
      <c r="R17" s="5">
        <f>SUM(R11:R16)</f>
        <v>4030</v>
      </c>
      <c r="S17" s="66"/>
    </row>
    <row r="18" spans="1:19" ht="15" customHeight="1" x14ac:dyDescent="0.2">
      <c r="A18" s="421" t="str">
        <f t="shared" si="0"/>
        <v>NHS Golden Jubilee</v>
      </c>
      <c r="B18" s="421" t="str">
        <f t="shared" si="1"/>
        <v>nhs_19</v>
      </c>
      <c r="C18" s="421" t="str">
        <f t="shared" si="2"/>
        <v>FINANCIAL PLAN 2021-22</v>
      </c>
      <c r="E18" s="422" t="s">
        <v>305</v>
      </c>
      <c r="F18" s="424"/>
      <c r="G18" s="423"/>
      <c r="H18" s="423"/>
      <c r="I18" s="422"/>
      <c r="J18" s="422"/>
      <c r="K18" s="152"/>
      <c r="L18" s="67"/>
      <c r="M18" s="6"/>
      <c r="N18" s="67"/>
      <c r="O18" s="67"/>
      <c r="P18" s="67"/>
      <c r="Q18" s="67"/>
      <c r="R18" s="67"/>
      <c r="S18" s="66"/>
    </row>
    <row r="19" spans="1:19" ht="15" customHeight="1" thickBot="1" x14ac:dyDescent="0.3">
      <c r="A19" s="421" t="str">
        <f t="shared" si="0"/>
        <v>NHS Golden Jubilee</v>
      </c>
      <c r="B19" s="421" t="str">
        <f t="shared" si="1"/>
        <v>nhs_19</v>
      </c>
      <c r="C19" s="421" t="str">
        <f t="shared" si="2"/>
        <v>FINANCIAL PLAN 2021-22</v>
      </c>
      <c r="E19" s="422" t="s">
        <v>305</v>
      </c>
      <c r="F19" s="424">
        <v>2</v>
      </c>
      <c r="G19" s="425" t="str">
        <f t="shared" si="3"/>
        <v>Capital Resource Limit (CRL)</v>
      </c>
      <c r="H19" s="425" t="str">
        <f t="shared" si="4"/>
        <v>Saving / (Excess) against CRL    (Row 17 Less Row 10)</v>
      </c>
      <c r="I19" s="426" t="s">
        <v>247</v>
      </c>
      <c r="J19" s="426" t="s">
        <v>306</v>
      </c>
      <c r="K19" s="152"/>
      <c r="L19" s="3">
        <f>L17-L10</f>
        <v>5221</v>
      </c>
      <c r="M19" s="89" t="s">
        <v>420</v>
      </c>
      <c r="N19" s="3">
        <f>N17-N10</f>
        <v>38384</v>
      </c>
      <c r="O19" s="3">
        <f>O17-O10</f>
        <v>33629</v>
      </c>
      <c r="P19" s="3">
        <f>P17-P10</f>
        <v>7296</v>
      </c>
      <c r="Q19" s="3">
        <f>Q17-Q10</f>
        <v>2720</v>
      </c>
      <c r="R19" s="3">
        <f>R17-R10</f>
        <v>4030</v>
      </c>
      <c r="S19" s="68"/>
    </row>
    <row r="20" spans="1:19" ht="15" customHeight="1" thickTop="1" thickBot="1" x14ac:dyDescent="0.25">
      <c r="A20" s="421" t="str">
        <f t="shared" si="0"/>
        <v>NHS Golden Jubilee</v>
      </c>
      <c r="B20" s="421" t="str">
        <f t="shared" si="1"/>
        <v>nhs_19</v>
      </c>
      <c r="C20" s="421" t="str">
        <f t="shared" si="2"/>
        <v>FINANCIAL PLAN 2021-22</v>
      </c>
      <c r="E20" s="422" t="s">
        <v>305</v>
      </c>
      <c r="F20" s="424"/>
      <c r="G20" s="423"/>
      <c r="H20" s="423"/>
      <c r="I20" s="422"/>
      <c r="J20" s="422"/>
      <c r="K20" s="79"/>
      <c r="L20" s="8"/>
      <c r="M20" s="9"/>
      <c r="N20" s="8"/>
      <c r="O20" s="8"/>
      <c r="P20" s="8"/>
      <c r="Q20" s="8"/>
      <c r="R20" s="8"/>
      <c r="S20" s="69"/>
    </row>
    <row r="21" spans="1:19" ht="15" customHeight="1" x14ac:dyDescent="0.2">
      <c r="A21" s="421" t="str">
        <f t="shared" si="0"/>
        <v>NHS Golden Jubilee</v>
      </c>
      <c r="B21" s="421" t="str">
        <f t="shared" si="1"/>
        <v>nhs_19</v>
      </c>
      <c r="C21" s="421" t="str">
        <f t="shared" si="2"/>
        <v>FINANCIAL PLAN 2021-22</v>
      </c>
      <c r="E21" s="422" t="s">
        <v>305</v>
      </c>
      <c r="F21" s="424"/>
      <c r="G21" s="423"/>
      <c r="H21" s="423"/>
      <c r="I21" s="422"/>
      <c r="J21" s="422"/>
      <c r="K21" s="136"/>
      <c r="L21" s="219"/>
      <c r="M21" s="220"/>
      <c r="N21" s="219"/>
      <c r="O21" s="219"/>
      <c r="P21" s="219"/>
      <c r="Q21" s="219"/>
      <c r="R21" s="219"/>
      <c r="S21" s="221"/>
    </row>
    <row r="22" spans="1:19" ht="25.5" x14ac:dyDescent="0.25">
      <c r="A22" s="421" t="str">
        <f t="shared" si="0"/>
        <v>NHS Golden Jubilee</v>
      </c>
      <c r="B22" s="421" t="str">
        <f t="shared" si="1"/>
        <v>nhs_19</v>
      </c>
      <c r="C22" s="421" t="str">
        <f t="shared" si="2"/>
        <v>FINANCIAL PLAN 2021-22</v>
      </c>
      <c r="E22" s="422" t="s">
        <v>305</v>
      </c>
      <c r="F22" s="424">
        <v>3</v>
      </c>
      <c r="G22" s="423"/>
      <c r="H22" s="423"/>
      <c r="I22" s="422"/>
      <c r="J22" s="422"/>
      <c r="K22" s="78"/>
      <c r="L22" s="82" t="s">
        <v>128</v>
      </c>
      <c r="M22" s="157" t="s">
        <v>110</v>
      </c>
      <c r="N22" s="107" t="s">
        <v>124</v>
      </c>
      <c r="O22" s="108" t="s">
        <v>108</v>
      </c>
      <c r="P22" s="108" t="s">
        <v>125</v>
      </c>
      <c r="Q22" s="108" t="s">
        <v>126</v>
      </c>
      <c r="R22" s="108" t="s">
        <v>127</v>
      </c>
      <c r="S22" s="68"/>
    </row>
    <row r="23" spans="1:19" ht="15" customHeight="1" x14ac:dyDescent="0.2">
      <c r="A23" s="421" t="str">
        <f t="shared" si="0"/>
        <v>NHS Golden Jubilee</v>
      </c>
      <c r="B23" s="421" t="str">
        <f t="shared" si="1"/>
        <v>nhs_19</v>
      </c>
      <c r="C23" s="421" t="str">
        <f t="shared" si="2"/>
        <v>FINANCIAL PLAN 2021-22</v>
      </c>
      <c r="E23" s="422" t="s">
        <v>305</v>
      </c>
      <c r="F23" s="424">
        <v>3</v>
      </c>
      <c r="G23" s="423" t="str">
        <f t="shared" ref="G23:G28" si="5">$M$22</f>
        <v>Hub Projects:</v>
      </c>
      <c r="H23" s="423">
        <f t="shared" si="4"/>
        <v>0</v>
      </c>
      <c r="I23" s="422" t="s">
        <v>246</v>
      </c>
      <c r="J23" s="422" t="s">
        <v>306</v>
      </c>
      <c r="K23" s="152"/>
      <c r="L23" s="154"/>
      <c r="M23" s="259"/>
      <c r="N23" s="154"/>
      <c r="O23" s="154"/>
      <c r="P23" s="154"/>
      <c r="Q23" s="154"/>
      <c r="R23" s="154"/>
      <c r="S23" s="68"/>
    </row>
    <row r="24" spans="1:19" ht="15" customHeight="1" x14ac:dyDescent="0.2">
      <c r="A24" s="421" t="str">
        <f t="shared" si="0"/>
        <v>NHS Golden Jubilee</v>
      </c>
      <c r="B24" s="421" t="str">
        <f t="shared" si="1"/>
        <v>nhs_19</v>
      </c>
      <c r="C24" s="421" t="str">
        <f t="shared" si="2"/>
        <v>FINANCIAL PLAN 2021-22</v>
      </c>
      <c r="E24" s="422" t="s">
        <v>305</v>
      </c>
      <c r="F24" s="424">
        <v>3</v>
      </c>
      <c r="G24" s="423" t="str">
        <f t="shared" si="5"/>
        <v>Hub Projects:</v>
      </c>
      <c r="H24" s="423">
        <f t="shared" si="4"/>
        <v>0</v>
      </c>
      <c r="I24" s="422" t="s">
        <v>246</v>
      </c>
      <c r="J24" s="422" t="s">
        <v>306</v>
      </c>
      <c r="K24" s="152"/>
      <c r="L24" s="97"/>
      <c r="M24" s="155"/>
      <c r="N24" s="97"/>
      <c r="O24" s="97"/>
      <c r="P24" s="97"/>
      <c r="Q24" s="97"/>
      <c r="R24" s="97"/>
      <c r="S24" s="68"/>
    </row>
    <row r="25" spans="1:19" ht="15" customHeight="1" x14ac:dyDescent="0.2">
      <c r="A25" s="421" t="str">
        <f t="shared" si="0"/>
        <v>NHS Golden Jubilee</v>
      </c>
      <c r="B25" s="421" t="str">
        <f t="shared" si="1"/>
        <v>nhs_19</v>
      </c>
      <c r="C25" s="421" t="str">
        <f t="shared" si="2"/>
        <v>FINANCIAL PLAN 2021-22</v>
      </c>
      <c r="E25" s="422" t="s">
        <v>305</v>
      </c>
      <c r="F25" s="424">
        <v>3</v>
      </c>
      <c r="G25" s="423" t="str">
        <f t="shared" si="5"/>
        <v>Hub Projects:</v>
      </c>
      <c r="H25" s="423">
        <f t="shared" si="4"/>
        <v>0</v>
      </c>
      <c r="I25" s="422" t="s">
        <v>246</v>
      </c>
      <c r="J25" s="422" t="s">
        <v>306</v>
      </c>
      <c r="K25" s="152"/>
      <c r="L25" s="97"/>
      <c r="M25" s="155"/>
      <c r="N25" s="97"/>
      <c r="O25" s="97"/>
      <c r="P25" s="97"/>
      <c r="Q25" s="97"/>
      <c r="R25" s="97"/>
      <c r="S25" s="68"/>
    </row>
    <row r="26" spans="1:19" ht="15" customHeight="1" x14ac:dyDescent="0.2">
      <c r="A26" s="421" t="str">
        <f t="shared" si="0"/>
        <v>NHS Golden Jubilee</v>
      </c>
      <c r="B26" s="421" t="str">
        <f t="shared" si="1"/>
        <v>nhs_19</v>
      </c>
      <c r="C26" s="421" t="str">
        <f t="shared" si="2"/>
        <v>FINANCIAL PLAN 2021-22</v>
      </c>
      <c r="E26" s="422" t="s">
        <v>305</v>
      </c>
      <c r="F26" s="424">
        <v>3</v>
      </c>
      <c r="G26" s="423" t="str">
        <f t="shared" si="5"/>
        <v>Hub Projects:</v>
      </c>
      <c r="H26" s="423">
        <f t="shared" si="4"/>
        <v>0</v>
      </c>
      <c r="I26" s="422" t="s">
        <v>246</v>
      </c>
      <c r="J26" s="422" t="s">
        <v>306</v>
      </c>
      <c r="K26" s="152"/>
      <c r="L26" s="97"/>
      <c r="M26" s="155"/>
      <c r="N26" s="97"/>
      <c r="O26" s="97"/>
      <c r="P26" s="97"/>
      <c r="Q26" s="97"/>
      <c r="R26" s="97"/>
      <c r="S26" s="68"/>
    </row>
    <row r="27" spans="1:19" ht="15" customHeight="1" x14ac:dyDescent="0.2">
      <c r="A27" s="421" t="str">
        <f t="shared" si="0"/>
        <v>NHS Golden Jubilee</v>
      </c>
      <c r="B27" s="421" t="str">
        <f t="shared" si="1"/>
        <v>nhs_19</v>
      </c>
      <c r="C27" s="421" t="str">
        <f t="shared" si="2"/>
        <v>FINANCIAL PLAN 2021-22</v>
      </c>
      <c r="E27" s="422" t="s">
        <v>305</v>
      </c>
      <c r="F27" s="424">
        <v>3</v>
      </c>
      <c r="G27" s="423" t="str">
        <f t="shared" si="5"/>
        <v>Hub Projects:</v>
      </c>
      <c r="H27" s="423">
        <f t="shared" si="4"/>
        <v>0</v>
      </c>
      <c r="I27" s="422" t="s">
        <v>246</v>
      </c>
      <c r="J27" s="422" t="s">
        <v>306</v>
      </c>
      <c r="K27" s="152"/>
      <c r="L27" s="97"/>
      <c r="M27" s="218"/>
      <c r="N27" s="97"/>
      <c r="O27" s="97"/>
      <c r="P27" s="97"/>
      <c r="Q27" s="97"/>
      <c r="R27" s="97"/>
      <c r="S27" s="68"/>
    </row>
    <row r="28" spans="1:19" ht="15" customHeight="1" x14ac:dyDescent="0.2">
      <c r="A28" s="421" t="str">
        <f t="shared" si="0"/>
        <v>NHS Golden Jubilee</v>
      </c>
      <c r="B28" s="421" t="str">
        <f t="shared" si="1"/>
        <v>nhs_19</v>
      </c>
      <c r="C28" s="421" t="str">
        <f t="shared" si="2"/>
        <v>FINANCIAL PLAN 2021-22</v>
      </c>
      <c r="E28" s="422" t="s">
        <v>305</v>
      </c>
      <c r="F28" s="424">
        <v>3</v>
      </c>
      <c r="G28" s="425" t="str">
        <f t="shared" si="5"/>
        <v>Hub Projects:</v>
      </c>
      <c r="H28" s="425" t="str">
        <f t="shared" si="4"/>
        <v>Total Non-Core Capital ODEL</v>
      </c>
      <c r="I28" s="426" t="s">
        <v>247</v>
      </c>
      <c r="J28" s="426" t="s">
        <v>306</v>
      </c>
      <c r="K28" s="152"/>
      <c r="L28" s="142">
        <f>SUM(L23:L27)</f>
        <v>0</v>
      </c>
      <c r="M28" s="231" t="s">
        <v>111</v>
      </c>
      <c r="N28" s="144">
        <f>SUM(N23:N27)</f>
        <v>0</v>
      </c>
      <c r="O28" s="144">
        <f>SUM(O23:O27)</f>
        <v>0</v>
      </c>
      <c r="P28" s="144">
        <f>SUM(P23:P27)</f>
        <v>0</v>
      </c>
      <c r="Q28" s="144">
        <f>SUM(Q23:Q27)</f>
        <v>0</v>
      </c>
      <c r="R28" s="144">
        <f>SUM(R23:R27)</f>
        <v>0</v>
      </c>
      <c r="S28" s="68"/>
    </row>
    <row r="29" spans="1:19" ht="13.5" thickBot="1" x14ac:dyDescent="0.25">
      <c r="A29" s="421" t="str">
        <f t="shared" si="0"/>
        <v>NHS Golden Jubilee</v>
      </c>
      <c r="B29" s="421" t="str">
        <f t="shared" si="1"/>
        <v>nhs_19</v>
      </c>
      <c r="C29" s="421" t="str">
        <f t="shared" si="2"/>
        <v>FINANCIAL PLAN 2021-22</v>
      </c>
      <c r="E29" s="422" t="s">
        <v>305</v>
      </c>
      <c r="F29" s="424"/>
      <c r="G29" s="423"/>
      <c r="H29" s="423"/>
      <c r="I29" s="422"/>
      <c r="J29" s="422"/>
      <c r="K29" s="222"/>
      <c r="L29" s="223"/>
      <c r="M29" s="223"/>
      <c r="N29" s="223"/>
      <c r="O29" s="223"/>
      <c r="P29" s="223"/>
      <c r="Q29" s="223"/>
      <c r="R29" s="223"/>
      <c r="S29" s="224"/>
    </row>
    <row r="30" spans="1:19" x14ac:dyDescent="0.2">
      <c r="A30" s="421" t="str">
        <f t="shared" si="0"/>
        <v>NHS Golden Jubilee</v>
      </c>
      <c r="B30" s="421" t="str">
        <f t="shared" si="1"/>
        <v>nhs_19</v>
      </c>
      <c r="C30" s="421" t="str">
        <f t="shared" si="2"/>
        <v>FINANCIAL PLAN 2021-22</v>
      </c>
      <c r="E30" s="422" t="s">
        <v>305</v>
      </c>
      <c r="F30" s="424"/>
      <c r="G30" s="423"/>
      <c r="H30" s="423"/>
      <c r="I30" s="422"/>
      <c r="J30" s="422"/>
      <c r="K30" s="136"/>
      <c r="L30" s="137"/>
      <c r="M30" s="138"/>
      <c r="N30" s="137"/>
      <c r="O30" s="137"/>
      <c r="P30" s="137"/>
      <c r="Q30" s="137"/>
      <c r="R30" s="137"/>
      <c r="S30" s="139"/>
    </row>
    <row r="31" spans="1:19" ht="15" x14ac:dyDescent="0.25">
      <c r="A31" s="421" t="str">
        <f t="shared" si="0"/>
        <v>NHS Golden Jubilee</v>
      </c>
      <c r="B31" s="421" t="str">
        <f t="shared" si="1"/>
        <v>nhs_19</v>
      </c>
      <c r="C31" s="421" t="str">
        <f t="shared" si="2"/>
        <v>FINANCIAL PLAN 2021-22</v>
      </c>
      <c r="E31" s="422" t="s">
        <v>305</v>
      </c>
      <c r="F31" s="424"/>
      <c r="G31" s="423"/>
      <c r="H31" s="423"/>
      <c r="I31" s="422"/>
      <c r="J31" s="422"/>
      <c r="K31" s="78"/>
      <c r="L31" s="409" t="s">
        <v>81</v>
      </c>
      <c r="M31" s="410"/>
      <c r="N31" s="410"/>
      <c r="O31" s="410"/>
      <c r="P31" s="410"/>
      <c r="Q31" s="410"/>
      <c r="R31" s="411"/>
      <c r="S31" s="140"/>
    </row>
    <row r="32" spans="1:19" x14ac:dyDescent="0.2">
      <c r="A32" s="421" t="str">
        <f t="shared" si="0"/>
        <v>NHS Golden Jubilee</v>
      </c>
      <c r="B32" s="421" t="str">
        <f t="shared" si="1"/>
        <v>nhs_19</v>
      </c>
      <c r="C32" s="421" t="str">
        <f t="shared" si="2"/>
        <v>FINANCIAL PLAN 2021-22</v>
      </c>
      <c r="E32" s="422" t="s">
        <v>305</v>
      </c>
      <c r="F32" s="424"/>
      <c r="G32" s="423"/>
      <c r="H32" s="423"/>
      <c r="I32" s="422"/>
      <c r="J32" s="422"/>
      <c r="K32" s="78"/>
      <c r="L32" s="145"/>
      <c r="M32" s="146"/>
      <c r="N32" s="145"/>
      <c r="O32" s="145"/>
      <c r="P32" s="145"/>
      <c r="Q32" s="145"/>
      <c r="R32" s="145"/>
      <c r="S32" s="61"/>
    </row>
    <row r="33" spans="1:19" ht="25.5" x14ac:dyDescent="0.25">
      <c r="A33" s="421" t="str">
        <f t="shared" si="0"/>
        <v>NHS Golden Jubilee</v>
      </c>
      <c r="B33" s="421" t="str">
        <f t="shared" si="1"/>
        <v>nhs_19</v>
      </c>
      <c r="C33" s="421" t="str">
        <f t="shared" si="2"/>
        <v>FINANCIAL PLAN 2021-22</v>
      </c>
      <c r="E33" s="422" t="s">
        <v>305</v>
      </c>
      <c r="F33" s="424">
        <v>4</v>
      </c>
      <c r="G33" s="423" t="str">
        <f>$M$33</f>
        <v>Project Specific Funding:</v>
      </c>
      <c r="H33" s="423"/>
      <c r="I33" s="422"/>
      <c r="J33" s="422"/>
      <c r="K33" s="153"/>
      <c r="L33" s="82" t="s">
        <v>128</v>
      </c>
      <c r="M33" s="157" t="s">
        <v>77</v>
      </c>
      <c r="N33" s="107" t="s">
        <v>124</v>
      </c>
      <c r="O33" s="108" t="s">
        <v>108</v>
      </c>
      <c r="P33" s="108" t="s">
        <v>125</v>
      </c>
      <c r="Q33" s="108" t="s">
        <v>126</v>
      </c>
      <c r="R33" s="108" t="s">
        <v>127</v>
      </c>
      <c r="S33" s="147"/>
    </row>
    <row r="34" spans="1:19" ht="15" customHeight="1" x14ac:dyDescent="0.2">
      <c r="A34" s="421" t="str">
        <f t="shared" si="0"/>
        <v>NHS Golden Jubilee</v>
      </c>
      <c r="B34" s="421" t="str">
        <f t="shared" si="1"/>
        <v>nhs_19</v>
      </c>
      <c r="C34" s="421" t="str">
        <f t="shared" si="2"/>
        <v>FINANCIAL PLAN 2021-22</v>
      </c>
      <c r="E34" s="422" t="s">
        <v>305</v>
      </c>
      <c r="F34" s="424">
        <v>4</v>
      </c>
      <c r="G34" s="423" t="str">
        <f t="shared" ref="G34:G42" si="6">$M$33</f>
        <v>Project Specific Funding:</v>
      </c>
      <c r="H34" s="423" t="str">
        <f t="shared" si="4"/>
        <v xml:space="preserve"> electiive centres - phase 2</v>
      </c>
      <c r="I34" s="422" t="s">
        <v>246</v>
      </c>
      <c r="J34" s="422" t="s">
        <v>306</v>
      </c>
      <c r="K34" s="152"/>
      <c r="L34" s="154"/>
      <c r="M34" s="259" t="s">
        <v>507</v>
      </c>
      <c r="N34" s="154">
        <v>32959</v>
      </c>
      <c r="O34" s="154">
        <v>22778</v>
      </c>
      <c r="P34" s="154">
        <v>3268</v>
      </c>
      <c r="Q34" s="154"/>
      <c r="R34" s="154"/>
      <c r="S34" s="147"/>
    </row>
    <row r="35" spans="1:19" ht="15" customHeight="1" x14ac:dyDescent="0.2">
      <c r="A35" s="421" t="str">
        <f t="shared" si="0"/>
        <v>NHS Golden Jubilee</v>
      </c>
      <c r="B35" s="421" t="str">
        <f t="shared" si="1"/>
        <v>nhs_19</v>
      </c>
      <c r="C35" s="421" t="str">
        <f t="shared" si="2"/>
        <v>FINANCIAL PLAN 2021-22</v>
      </c>
      <c r="E35" s="422" t="s">
        <v>305</v>
      </c>
      <c r="F35" s="424">
        <v>4</v>
      </c>
      <c r="G35" s="423" t="str">
        <f t="shared" si="6"/>
        <v>Project Specific Funding:</v>
      </c>
      <c r="H35" s="423" t="str">
        <f t="shared" si="4"/>
        <v>Water source heat pump</v>
      </c>
      <c r="I35" s="422" t="s">
        <v>246</v>
      </c>
      <c r="J35" s="422" t="s">
        <v>306</v>
      </c>
      <c r="K35" s="152"/>
      <c r="L35" s="97"/>
      <c r="M35" s="259" t="s">
        <v>508</v>
      </c>
      <c r="N35" s="97"/>
      <c r="O35" s="97">
        <v>4100</v>
      </c>
      <c r="P35" s="97"/>
      <c r="Q35" s="97"/>
      <c r="R35" s="97"/>
      <c r="S35" s="147"/>
    </row>
    <row r="36" spans="1:19" ht="15" customHeight="1" x14ac:dyDescent="0.2">
      <c r="A36" s="421" t="str">
        <f t="shared" si="0"/>
        <v>NHS Golden Jubilee</v>
      </c>
      <c r="B36" s="421" t="str">
        <f t="shared" si="1"/>
        <v>nhs_19</v>
      </c>
      <c r="C36" s="421" t="str">
        <f t="shared" si="2"/>
        <v>FINANCIAL PLAN 2021-22</v>
      </c>
      <c r="E36" s="422" t="s">
        <v>305</v>
      </c>
      <c r="F36" s="424">
        <v>4</v>
      </c>
      <c r="G36" s="423" t="str">
        <f t="shared" si="6"/>
        <v>Project Specific Funding:</v>
      </c>
      <c r="H36" s="423" t="str">
        <f t="shared" si="4"/>
        <v>elective centre phase 1</v>
      </c>
      <c r="I36" s="422" t="s">
        <v>246</v>
      </c>
      <c r="J36" s="422" t="s">
        <v>306</v>
      </c>
      <c r="K36" s="152"/>
      <c r="L36" s="97"/>
      <c r="M36" s="259" t="s">
        <v>509</v>
      </c>
      <c r="N36" s="97"/>
      <c r="O36" s="97"/>
      <c r="P36" s="97"/>
      <c r="Q36" s="97"/>
      <c r="R36" s="97"/>
      <c r="S36" s="147"/>
    </row>
    <row r="37" spans="1:19" ht="15" customHeight="1" x14ac:dyDescent="0.2">
      <c r="A37" s="421" t="str">
        <f t="shared" si="0"/>
        <v>NHS Golden Jubilee</v>
      </c>
      <c r="B37" s="421" t="str">
        <f t="shared" si="1"/>
        <v>nhs_19</v>
      </c>
      <c r="C37" s="421" t="str">
        <f t="shared" si="2"/>
        <v>FINANCIAL PLAN 2021-22</v>
      </c>
      <c r="E37" s="422" t="s">
        <v>305</v>
      </c>
      <c r="F37" s="424">
        <v>4</v>
      </c>
      <c r="G37" s="423" t="str">
        <f t="shared" si="6"/>
        <v>Project Specific Funding:</v>
      </c>
      <c r="H37" s="423">
        <f t="shared" si="4"/>
        <v>0</v>
      </c>
      <c r="I37" s="422" t="s">
        <v>246</v>
      </c>
      <c r="J37" s="422" t="s">
        <v>306</v>
      </c>
      <c r="K37" s="152"/>
      <c r="L37" s="97"/>
      <c r="M37" s="155"/>
      <c r="N37" s="97"/>
      <c r="O37" s="97"/>
      <c r="P37" s="97"/>
      <c r="Q37" s="97"/>
      <c r="R37" s="97"/>
      <c r="S37" s="147"/>
    </row>
    <row r="38" spans="1:19" ht="15" customHeight="1" x14ac:dyDescent="0.2">
      <c r="A38" s="421" t="str">
        <f t="shared" si="0"/>
        <v>NHS Golden Jubilee</v>
      </c>
      <c r="B38" s="421" t="str">
        <f t="shared" si="1"/>
        <v>nhs_19</v>
      </c>
      <c r="C38" s="421" t="str">
        <f t="shared" si="2"/>
        <v>FINANCIAL PLAN 2021-22</v>
      </c>
      <c r="E38" s="422" t="s">
        <v>305</v>
      </c>
      <c r="F38" s="424">
        <v>4</v>
      </c>
      <c r="G38" s="423" t="str">
        <f t="shared" si="6"/>
        <v>Project Specific Funding:</v>
      </c>
      <c r="H38" s="423">
        <f t="shared" si="4"/>
        <v>0</v>
      </c>
      <c r="I38" s="422" t="s">
        <v>246</v>
      </c>
      <c r="J38" s="422" t="s">
        <v>306</v>
      </c>
      <c r="K38" s="152"/>
      <c r="L38" s="97"/>
      <c r="M38" s="155"/>
      <c r="N38" s="97"/>
      <c r="O38" s="97"/>
      <c r="P38" s="97"/>
      <c r="Q38" s="97"/>
      <c r="R38" s="97"/>
      <c r="S38" s="147"/>
    </row>
    <row r="39" spans="1:19" ht="15" customHeight="1" x14ac:dyDescent="0.2">
      <c r="A39" s="421" t="str">
        <f t="shared" si="0"/>
        <v>NHS Golden Jubilee</v>
      </c>
      <c r="B39" s="421" t="str">
        <f t="shared" si="1"/>
        <v>nhs_19</v>
      </c>
      <c r="C39" s="421" t="str">
        <f t="shared" si="2"/>
        <v>FINANCIAL PLAN 2021-22</v>
      </c>
      <c r="E39" s="422" t="s">
        <v>305</v>
      </c>
      <c r="F39" s="424">
        <v>4</v>
      </c>
      <c r="G39" s="423" t="str">
        <f t="shared" si="6"/>
        <v>Project Specific Funding:</v>
      </c>
      <c r="H39" s="423">
        <f t="shared" si="4"/>
        <v>0</v>
      </c>
      <c r="I39" s="422" t="s">
        <v>246</v>
      </c>
      <c r="J39" s="422" t="s">
        <v>306</v>
      </c>
      <c r="K39" s="152"/>
      <c r="L39" s="97"/>
      <c r="M39" s="162"/>
      <c r="N39" s="104"/>
      <c r="O39" s="97"/>
      <c r="P39" s="97"/>
      <c r="Q39" s="97"/>
      <c r="R39" s="97"/>
      <c r="S39" s="147"/>
    </row>
    <row r="40" spans="1:19" ht="15" customHeight="1" x14ac:dyDescent="0.2">
      <c r="A40" s="421" t="str">
        <f t="shared" si="0"/>
        <v>NHS Golden Jubilee</v>
      </c>
      <c r="B40" s="421" t="str">
        <f t="shared" si="1"/>
        <v>nhs_19</v>
      </c>
      <c r="C40" s="421" t="str">
        <f t="shared" si="2"/>
        <v>FINANCIAL PLAN 2021-22</v>
      </c>
      <c r="E40" s="422" t="s">
        <v>305</v>
      </c>
      <c r="F40" s="424">
        <v>4</v>
      </c>
      <c r="G40" s="423" t="str">
        <f t="shared" si="6"/>
        <v>Project Specific Funding:</v>
      </c>
      <c r="H40" s="423">
        <f t="shared" si="4"/>
        <v>0</v>
      </c>
      <c r="I40" s="422" t="s">
        <v>246</v>
      </c>
      <c r="J40" s="422" t="s">
        <v>306</v>
      </c>
      <c r="K40" s="152"/>
      <c r="L40" s="97"/>
      <c r="M40" s="155"/>
      <c r="N40" s="97"/>
      <c r="O40" s="97"/>
      <c r="P40" s="97"/>
      <c r="Q40" s="97"/>
      <c r="R40" s="97"/>
      <c r="S40" s="147"/>
    </row>
    <row r="41" spans="1:19" ht="15" customHeight="1" x14ac:dyDescent="0.2">
      <c r="A41" s="421" t="str">
        <f t="shared" si="0"/>
        <v>NHS Golden Jubilee</v>
      </c>
      <c r="B41" s="421" t="str">
        <f t="shared" si="1"/>
        <v>nhs_19</v>
      </c>
      <c r="C41" s="421" t="str">
        <f t="shared" si="2"/>
        <v>FINANCIAL PLAN 2021-22</v>
      </c>
      <c r="E41" s="422" t="s">
        <v>305</v>
      </c>
      <c r="F41" s="424">
        <v>4</v>
      </c>
      <c r="G41" s="423" t="str">
        <f t="shared" si="6"/>
        <v>Project Specific Funding:</v>
      </c>
      <c r="H41" s="423">
        <f t="shared" si="4"/>
        <v>0</v>
      </c>
      <c r="I41" s="422" t="s">
        <v>246</v>
      </c>
      <c r="J41" s="422" t="s">
        <v>306</v>
      </c>
      <c r="K41" s="152"/>
      <c r="L41" s="99"/>
      <c r="M41" s="156"/>
      <c r="N41" s="99"/>
      <c r="O41" s="99"/>
      <c r="P41" s="99"/>
      <c r="Q41" s="99"/>
      <c r="R41" s="99"/>
      <c r="S41" s="147"/>
    </row>
    <row r="42" spans="1:19" ht="15" customHeight="1" x14ac:dyDescent="0.2">
      <c r="A42" s="421" t="str">
        <f t="shared" si="0"/>
        <v>NHS Golden Jubilee</v>
      </c>
      <c r="B42" s="421" t="str">
        <f t="shared" si="1"/>
        <v>nhs_19</v>
      </c>
      <c r="C42" s="421" t="str">
        <f t="shared" si="2"/>
        <v>FINANCIAL PLAN 2021-22</v>
      </c>
      <c r="E42" s="422" t="s">
        <v>305</v>
      </c>
      <c r="F42" s="424">
        <v>4</v>
      </c>
      <c r="G42" s="425" t="str">
        <f t="shared" si="6"/>
        <v>Project Specific Funding:</v>
      </c>
      <c r="H42" s="425" t="str">
        <f t="shared" si="4"/>
        <v>Total Project Specific Funding (copies to line Row 12 above)</v>
      </c>
      <c r="I42" s="426" t="s">
        <v>247</v>
      </c>
      <c r="J42" s="426" t="s">
        <v>306</v>
      </c>
      <c r="K42" s="152"/>
      <c r="L42" s="142">
        <f>SUM(L34:L41)</f>
        <v>0</v>
      </c>
      <c r="M42" s="143" t="s">
        <v>421</v>
      </c>
      <c r="N42" s="144">
        <f>SUM(N34:N41)</f>
        <v>32959</v>
      </c>
      <c r="O42" s="144">
        <f>SUM(O34:O41)</f>
        <v>26878</v>
      </c>
      <c r="P42" s="144">
        <f>SUM(P34:P41)</f>
        <v>3268</v>
      </c>
      <c r="Q42" s="144">
        <f>SUM(Q34:Q41)</f>
        <v>0</v>
      </c>
      <c r="R42" s="142">
        <f>SUM(R34:R41)</f>
        <v>0</v>
      </c>
      <c r="S42" s="147"/>
    </row>
    <row r="43" spans="1:19" x14ac:dyDescent="0.2">
      <c r="A43" s="421" t="str">
        <f t="shared" si="0"/>
        <v>NHS Golden Jubilee</v>
      </c>
      <c r="B43" s="421" t="str">
        <f t="shared" si="1"/>
        <v>nhs_19</v>
      </c>
      <c r="C43" s="421" t="str">
        <f t="shared" si="2"/>
        <v>FINANCIAL PLAN 2021-22</v>
      </c>
      <c r="E43" s="422" t="s">
        <v>305</v>
      </c>
      <c r="F43" s="424"/>
      <c r="G43" s="423"/>
      <c r="H43" s="423"/>
      <c r="I43" s="422"/>
      <c r="J43" s="422"/>
      <c r="K43" s="78"/>
      <c r="L43" s="145"/>
      <c r="M43" s="146"/>
      <c r="N43" s="145"/>
      <c r="O43" s="145"/>
      <c r="P43" s="145"/>
      <c r="Q43" s="145"/>
      <c r="R43" s="145"/>
      <c r="S43" s="61"/>
    </row>
    <row r="44" spans="1:19" ht="35.25" customHeight="1" x14ac:dyDescent="0.25">
      <c r="A44" s="421" t="str">
        <f t="shared" si="0"/>
        <v>NHS Golden Jubilee</v>
      </c>
      <c r="B44" s="421" t="str">
        <f t="shared" si="1"/>
        <v>nhs_19</v>
      </c>
      <c r="C44" s="421" t="str">
        <f t="shared" si="2"/>
        <v>FINANCIAL PLAN 2021-22</v>
      </c>
      <c r="E44" s="422" t="s">
        <v>305</v>
      </c>
      <c r="F44" s="424">
        <v>1</v>
      </c>
      <c r="G44" s="423" t="str">
        <f>$M$44</f>
        <v>Source of capital receipts (please enter as negative):</v>
      </c>
      <c r="H44" s="423"/>
      <c r="I44" s="422"/>
      <c r="J44" s="422"/>
      <c r="K44" s="153"/>
      <c r="L44" s="82" t="s">
        <v>128</v>
      </c>
      <c r="M44" s="141" t="s">
        <v>461</v>
      </c>
      <c r="N44" s="107" t="s">
        <v>124</v>
      </c>
      <c r="O44" s="108" t="s">
        <v>108</v>
      </c>
      <c r="P44" s="108" t="s">
        <v>125</v>
      </c>
      <c r="Q44" s="108" t="s">
        <v>126</v>
      </c>
      <c r="R44" s="108" t="s">
        <v>127</v>
      </c>
      <c r="S44" s="147"/>
    </row>
    <row r="45" spans="1:19" ht="15" customHeight="1" x14ac:dyDescent="0.2">
      <c r="A45" s="421" t="str">
        <f t="shared" si="0"/>
        <v>NHS Golden Jubilee</v>
      </c>
      <c r="B45" s="421" t="str">
        <f t="shared" si="1"/>
        <v>nhs_19</v>
      </c>
      <c r="C45" s="421" t="str">
        <f t="shared" si="2"/>
        <v>FINANCIAL PLAN 2021-22</v>
      </c>
      <c r="E45" s="422" t="s">
        <v>305</v>
      </c>
      <c r="F45" s="424">
        <v>1</v>
      </c>
      <c r="G45" s="423" t="str">
        <f t="shared" ref="G45:G53" si="7">$M$44</f>
        <v>Source of capital receipts (please enter as negative):</v>
      </c>
      <c r="H45" s="423">
        <f t="shared" si="4"/>
        <v>0</v>
      </c>
      <c r="I45" s="422" t="s">
        <v>246</v>
      </c>
      <c r="J45" s="422" t="s">
        <v>306</v>
      </c>
      <c r="K45" s="152"/>
      <c r="L45" s="154"/>
      <c r="M45" s="259"/>
      <c r="N45" s="154"/>
      <c r="O45" s="154"/>
      <c r="P45" s="154"/>
      <c r="Q45" s="154"/>
      <c r="R45" s="154"/>
      <c r="S45" s="147"/>
    </row>
    <row r="46" spans="1:19" ht="15" customHeight="1" x14ac:dyDescent="0.2">
      <c r="A46" s="421" t="str">
        <f t="shared" si="0"/>
        <v>NHS Golden Jubilee</v>
      </c>
      <c r="B46" s="421" t="str">
        <f t="shared" si="1"/>
        <v>nhs_19</v>
      </c>
      <c r="C46" s="421" t="str">
        <f t="shared" si="2"/>
        <v>FINANCIAL PLAN 2021-22</v>
      </c>
      <c r="E46" s="422" t="s">
        <v>305</v>
      </c>
      <c r="F46" s="424">
        <v>1</v>
      </c>
      <c r="G46" s="423" t="str">
        <f t="shared" si="7"/>
        <v>Source of capital receipts (please enter as negative):</v>
      </c>
      <c r="H46" s="423">
        <f t="shared" si="4"/>
        <v>0</v>
      </c>
      <c r="I46" s="422" t="s">
        <v>246</v>
      </c>
      <c r="J46" s="422" t="s">
        <v>306</v>
      </c>
      <c r="K46" s="152"/>
      <c r="L46" s="97"/>
      <c r="M46" s="155"/>
      <c r="N46" s="97"/>
      <c r="O46" s="97"/>
      <c r="P46" s="97"/>
      <c r="Q46" s="97"/>
      <c r="R46" s="97"/>
      <c r="S46" s="147"/>
    </row>
    <row r="47" spans="1:19" ht="15" customHeight="1" x14ac:dyDescent="0.2">
      <c r="A47" s="421" t="str">
        <f t="shared" si="0"/>
        <v>NHS Golden Jubilee</v>
      </c>
      <c r="B47" s="421" t="str">
        <f t="shared" si="1"/>
        <v>nhs_19</v>
      </c>
      <c r="C47" s="421" t="str">
        <f t="shared" si="2"/>
        <v>FINANCIAL PLAN 2021-22</v>
      </c>
      <c r="E47" s="422" t="s">
        <v>305</v>
      </c>
      <c r="F47" s="424">
        <v>1</v>
      </c>
      <c r="G47" s="423" t="str">
        <f t="shared" si="7"/>
        <v>Source of capital receipts (please enter as negative):</v>
      </c>
      <c r="H47" s="423">
        <f t="shared" si="4"/>
        <v>0</v>
      </c>
      <c r="I47" s="422" t="s">
        <v>246</v>
      </c>
      <c r="J47" s="422" t="s">
        <v>306</v>
      </c>
      <c r="K47" s="152"/>
      <c r="L47" s="97"/>
      <c r="M47" s="259"/>
      <c r="N47" s="97"/>
      <c r="O47" s="97"/>
      <c r="P47" s="97"/>
      <c r="Q47" s="97"/>
      <c r="R47" s="97"/>
      <c r="S47" s="147"/>
    </row>
    <row r="48" spans="1:19" ht="15" customHeight="1" x14ac:dyDescent="0.2">
      <c r="A48" s="421" t="str">
        <f t="shared" si="0"/>
        <v>NHS Golden Jubilee</v>
      </c>
      <c r="B48" s="421" t="str">
        <f t="shared" si="1"/>
        <v>nhs_19</v>
      </c>
      <c r="C48" s="421" t="str">
        <f t="shared" si="2"/>
        <v>FINANCIAL PLAN 2021-22</v>
      </c>
      <c r="E48" s="422" t="s">
        <v>305</v>
      </c>
      <c r="F48" s="424">
        <v>1</v>
      </c>
      <c r="G48" s="423" t="str">
        <f t="shared" si="7"/>
        <v>Source of capital receipts (please enter as negative):</v>
      </c>
      <c r="H48" s="423">
        <f t="shared" si="4"/>
        <v>0</v>
      </c>
      <c r="I48" s="422" t="s">
        <v>246</v>
      </c>
      <c r="J48" s="422" t="s">
        <v>306</v>
      </c>
      <c r="K48" s="152"/>
      <c r="L48" s="97"/>
      <c r="M48" s="259"/>
      <c r="N48" s="97"/>
      <c r="O48" s="97"/>
      <c r="P48" s="97"/>
      <c r="Q48" s="97"/>
      <c r="R48" s="97"/>
      <c r="S48" s="147"/>
    </row>
    <row r="49" spans="1:19" ht="15" customHeight="1" x14ac:dyDescent="0.2">
      <c r="A49" s="421" t="str">
        <f t="shared" si="0"/>
        <v>NHS Golden Jubilee</v>
      </c>
      <c r="B49" s="421" t="str">
        <f t="shared" si="1"/>
        <v>nhs_19</v>
      </c>
      <c r="C49" s="421" t="str">
        <f t="shared" si="2"/>
        <v>FINANCIAL PLAN 2021-22</v>
      </c>
      <c r="E49" s="422" t="s">
        <v>305</v>
      </c>
      <c r="F49" s="424">
        <v>1</v>
      </c>
      <c r="G49" s="423" t="str">
        <f t="shared" si="7"/>
        <v>Source of capital receipts (please enter as negative):</v>
      </c>
      <c r="H49" s="423">
        <f t="shared" si="4"/>
        <v>0</v>
      </c>
      <c r="I49" s="422" t="s">
        <v>246</v>
      </c>
      <c r="J49" s="422" t="s">
        <v>306</v>
      </c>
      <c r="K49" s="152"/>
      <c r="L49" s="97"/>
      <c r="M49" s="155"/>
      <c r="N49" s="97"/>
      <c r="O49" s="97"/>
      <c r="P49" s="97"/>
      <c r="Q49" s="97"/>
      <c r="R49" s="97"/>
      <c r="S49" s="147"/>
    </row>
    <row r="50" spans="1:19" ht="15" customHeight="1" x14ac:dyDescent="0.2">
      <c r="A50" s="421" t="str">
        <f t="shared" si="0"/>
        <v>NHS Golden Jubilee</v>
      </c>
      <c r="B50" s="421" t="str">
        <f t="shared" si="1"/>
        <v>nhs_19</v>
      </c>
      <c r="C50" s="421" t="str">
        <f t="shared" si="2"/>
        <v>FINANCIAL PLAN 2021-22</v>
      </c>
      <c r="E50" s="422" t="s">
        <v>305</v>
      </c>
      <c r="F50" s="424">
        <v>1</v>
      </c>
      <c r="G50" s="423" t="str">
        <f t="shared" si="7"/>
        <v>Source of capital receipts (please enter as negative):</v>
      </c>
      <c r="H50" s="423">
        <f t="shared" si="4"/>
        <v>0</v>
      </c>
      <c r="I50" s="422" t="s">
        <v>246</v>
      </c>
      <c r="J50" s="422" t="s">
        <v>306</v>
      </c>
      <c r="K50" s="152"/>
      <c r="L50" s="97"/>
      <c r="M50" s="155"/>
      <c r="N50" s="97"/>
      <c r="O50" s="97"/>
      <c r="P50" s="97"/>
      <c r="Q50" s="97"/>
      <c r="R50" s="97"/>
      <c r="S50" s="147"/>
    </row>
    <row r="51" spans="1:19" ht="15" customHeight="1" x14ac:dyDescent="0.2">
      <c r="A51" s="421" t="str">
        <f t="shared" si="0"/>
        <v>NHS Golden Jubilee</v>
      </c>
      <c r="B51" s="421" t="str">
        <f t="shared" si="1"/>
        <v>nhs_19</v>
      </c>
      <c r="C51" s="421" t="str">
        <f t="shared" si="2"/>
        <v>FINANCIAL PLAN 2021-22</v>
      </c>
      <c r="E51" s="422" t="s">
        <v>305</v>
      </c>
      <c r="F51" s="424">
        <v>1</v>
      </c>
      <c r="G51" s="423" t="str">
        <f t="shared" si="7"/>
        <v>Source of capital receipts (please enter as negative):</v>
      </c>
      <c r="H51" s="423">
        <f t="shared" si="4"/>
        <v>0</v>
      </c>
      <c r="I51" s="422" t="s">
        <v>246</v>
      </c>
      <c r="J51" s="422" t="s">
        <v>306</v>
      </c>
      <c r="K51" s="152"/>
      <c r="L51" s="97"/>
      <c r="M51" s="155"/>
      <c r="N51" s="97"/>
      <c r="O51" s="97"/>
      <c r="P51" s="97"/>
      <c r="Q51" s="97"/>
      <c r="R51" s="97"/>
      <c r="S51" s="147"/>
    </row>
    <row r="52" spans="1:19" ht="15" customHeight="1" x14ac:dyDescent="0.2">
      <c r="A52" s="421" t="str">
        <f t="shared" si="0"/>
        <v>NHS Golden Jubilee</v>
      </c>
      <c r="B52" s="421" t="str">
        <f t="shared" si="1"/>
        <v>nhs_19</v>
      </c>
      <c r="C52" s="421" t="str">
        <f t="shared" si="2"/>
        <v>FINANCIAL PLAN 2021-22</v>
      </c>
      <c r="E52" s="422" t="s">
        <v>305</v>
      </c>
      <c r="F52" s="424">
        <v>1</v>
      </c>
      <c r="G52" s="423" t="str">
        <f t="shared" si="7"/>
        <v>Source of capital receipts (please enter as negative):</v>
      </c>
      <c r="H52" s="423">
        <f t="shared" si="4"/>
        <v>0</v>
      </c>
      <c r="I52" s="422" t="s">
        <v>246</v>
      </c>
      <c r="J52" s="422" t="s">
        <v>306</v>
      </c>
      <c r="K52" s="152"/>
      <c r="L52" s="99"/>
      <c r="M52" s="156"/>
      <c r="N52" s="99"/>
      <c r="O52" s="99"/>
      <c r="P52" s="99"/>
      <c r="Q52" s="99"/>
      <c r="R52" s="99"/>
      <c r="S52" s="147"/>
    </row>
    <row r="53" spans="1:19" ht="15" customHeight="1" x14ac:dyDescent="0.2">
      <c r="A53" s="421" t="str">
        <f t="shared" si="0"/>
        <v>NHS Golden Jubilee</v>
      </c>
      <c r="B53" s="421" t="str">
        <f t="shared" si="1"/>
        <v>nhs_19</v>
      </c>
      <c r="C53" s="421" t="str">
        <f t="shared" si="2"/>
        <v>FINANCIAL PLAN 2021-22</v>
      </c>
      <c r="E53" s="422" t="s">
        <v>305</v>
      </c>
      <c r="F53" s="424">
        <v>1</v>
      </c>
      <c r="G53" s="425" t="str">
        <f t="shared" si="7"/>
        <v>Source of capital receipts (please enter as negative):</v>
      </c>
      <c r="H53" s="425" t="str">
        <f t="shared" si="4"/>
        <v>Total Asset Sale proceeds (at NBV) (copies to Row 13 above)</v>
      </c>
      <c r="I53" s="426" t="s">
        <v>247</v>
      </c>
      <c r="J53" s="426" t="s">
        <v>306</v>
      </c>
      <c r="K53" s="152"/>
      <c r="L53" s="142">
        <f>SUM(L45:L52)</f>
        <v>0</v>
      </c>
      <c r="M53" s="143" t="s">
        <v>422</v>
      </c>
      <c r="N53" s="144">
        <f>SUM(N45:N52)</f>
        <v>0</v>
      </c>
      <c r="O53" s="144">
        <f>SUM(O45:O52)</f>
        <v>0</v>
      </c>
      <c r="P53" s="144">
        <f>SUM(P45:P52)</f>
        <v>0</v>
      </c>
      <c r="Q53" s="144">
        <f>SUM(Q45:Q52)</f>
        <v>0</v>
      </c>
      <c r="R53" s="142">
        <f>SUM(R45:R52)</f>
        <v>0</v>
      </c>
      <c r="S53" s="147"/>
    </row>
    <row r="54" spans="1:19" ht="13.5" thickBot="1" x14ac:dyDescent="0.25">
      <c r="K54" s="79"/>
      <c r="L54" s="148"/>
      <c r="M54" s="149"/>
      <c r="N54" s="148"/>
      <c r="O54" s="148"/>
      <c r="P54" s="148"/>
      <c r="Q54" s="148"/>
      <c r="R54" s="148"/>
      <c r="S54" s="150"/>
    </row>
  </sheetData>
  <dataValidations count="1">
    <dataValidation type="whole" operator="lessThanOrEqual" allowBlank="1" showInputMessage="1" showErrorMessage="1" sqref="N12:R12 L12">
      <formula1>0</formula1>
    </dataValidation>
  </dataValidations>
  <pageMargins left="0.70866141732283472" right="0.70866141732283472" top="0.74803149606299213" bottom="0.74803149606299213" header="0.31496062992125984" footer="0.31496062992125984"/>
  <pageSetup paperSize="9" scale="57" orientation="portrait" r:id="rId1"/>
  <headerFooter>
    <oddFooter>&amp;A</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70C0"/>
    <pageSetUpPr fitToPage="1"/>
  </sheetPr>
  <dimension ref="B1:X38"/>
  <sheetViews>
    <sheetView showGridLines="0" view="pageLayout" zoomScale="60" zoomScaleNormal="70" zoomScalePageLayoutView="60" workbookViewId="0">
      <selection activeCell="D18" sqref="D18"/>
    </sheetView>
  </sheetViews>
  <sheetFormatPr defaultColWidth="9.140625" defaultRowHeight="15" x14ac:dyDescent="0.2"/>
  <cols>
    <col min="1" max="1" width="3.140625" style="40" customWidth="1"/>
    <col min="2" max="2" width="4.85546875" style="37" customWidth="1"/>
    <col min="3" max="3" width="26.5703125" style="38" customWidth="1"/>
    <col min="4" max="4" width="11" style="39" customWidth="1"/>
    <col min="5" max="5" width="2.85546875" style="39" customWidth="1"/>
    <col min="6" max="6" width="17.85546875" style="39" customWidth="1"/>
    <col min="7" max="9" width="17.85546875" style="40" customWidth="1"/>
    <col min="10" max="10" width="6.7109375" style="40" customWidth="1"/>
    <col min="11" max="11" width="9.140625" style="40"/>
    <col min="12" max="12" width="12" style="40" hidden="1" customWidth="1"/>
    <col min="13" max="14" width="9.140625" style="40" hidden="1" customWidth="1"/>
    <col min="15" max="24" width="9.5703125" style="40" hidden="1" customWidth="1"/>
    <col min="25" max="25" width="9.140625" style="40"/>
    <col min="26" max="26" width="9.140625" style="40" customWidth="1"/>
    <col min="27" max="16384" width="9.140625" style="40"/>
  </cols>
  <sheetData>
    <row r="1" spans="2:24" ht="15.75" thickBot="1" x14ac:dyDescent="0.25"/>
    <row r="2" spans="2:24" ht="15.75" customHeight="1" x14ac:dyDescent="0.2">
      <c r="B2" s="41"/>
      <c r="C2" s="42"/>
      <c r="D2" s="43"/>
      <c r="E2" s="43"/>
      <c r="F2" s="43"/>
      <c r="G2" s="44"/>
      <c r="H2" s="109"/>
      <c r="I2" s="114"/>
      <c r="J2" s="115"/>
    </row>
    <row r="3" spans="2:24" ht="15.75" x14ac:dyDescent="0.25">
      <c r="B3" s="1"/>
      <c r="C3" s="172" t="str">
        <f>'Form 1 - Core RRL'!M3</f>
        <v>NHS Golden Jubilee</v>
      </c>
      <c r="D3" s="172"/>
      <c r="E3" s="172"/>
      <c r="F3" s="510" t="s">
        <v>310</v>
      </c>
      <c r="G3" s="187"/>
      <c r="H3" s="172"/>
      <c r="I3" s="172"/>
      <c r="J3" s="116"/>
    </row>
    <row r="4" spans="2:24" ht="15.75" customHeight="1" x14ac:dyDescent="0.25">
      <c r="B4" s="1"/>
      <c r="C4" s="172" t="str">
        <f>'Form 1 - Core RRL'!M4</f>
        <v>FINANCIAL PLAN 2021-22</v>
      </c>
      <c r="D4" s="172"/>
      <c r="E4" s="172"/>
      <c r="F4" s="515"/>
      <c r="G4" s="523" t="s">
        <v>424</v>
      </c>
      <c r="H4" s="172"/>
      <c r="I4" s="172"/>
      <c r="J4" s="116"/>
    </row>
    <row r="5" spans="2:24" ht="15.75" x14ac:dyDescent="0.25">
      <c r="B5" s="1"/>
      <c r="C5" s="172" t="s">
        <v>16</v>
      </c>
      <c r="D5" s="172"/>
      <c r="E5" s="172"/>
      <c r="F5" s="456"/>
      <c r="G5" s="523" t="s">
        <v>412</v>
      </c>
      <c r="H5" s="172"/>
      <c r="I5" s="172"/>
      <c r="J5" s="116"/>
    </row>
    <row r="6" spans="2:24" ht="7.5" customHeight="1" x14ac:dyDescent="0.2">
      <c r="B6" s="1"/>
      <c r="C6" s="47"/>
      <c r="D6" s="48"/>
      <c r="E6" s="48"/>
      <c r="F6" s="48"/>
      <c r="G6" s="49"/>
      <c r="H6" s="110"/>
      <c r="I6" s="53"/>
      <c r="J6" s="116"/>
    </row>
    <row r="7" spans="2:24" ht="43.5" customHeight="1" x14ac:dyDescent="0.2">
      <c r="B7" s="4"/>
      <c r="C7" s="522" t="s">
        <v>423</v>
      </c>
      <c r="D7" s="184" t="s">
        <v>71</v>
      </c>
      <c r="E7" s="2"/>
      <c r="F7" s="52"/>
      <c r="G7" s="53"/>
      <c r="H7" s="110"/>
      <c r="I7" s="112"/>
      <c r="J7" s="116"/>
      <c r="P7" s="40">
        <v>1000</v>
      </c>
    </row>
    <row r="8" spans="2:24" s="50" customFormat="1" ht="31.5" customHeight="1" x14ac:dyDescent="0.2">
      <c r="B8" s="4"/>
      <c r="C8" s="135" t="s">
        <v>70</v>
      </c>
      <c r="D8" s="134" t="s">
        <v>15</v>
      </c>
      <c r="E8" s="11"/>
      <c r="F8" s="113"/>
      <c r="G8" s="113"/>
      <c r="H8" s="111"/>
      <c r="I8" s="113"/>
      <c r="J8" s="117"/>
      <c r="L8" s="50" t="s">
        <v>95</v>
      </c>
      <c r="M8" s="50" t="s">
        <v>96</v>
      </c>
      <c r="N8" s="50" t="s">
        <v>97</v>
      </c>
      <c r="O8" s="50" t="s">
        <v>97</v>
      </c>
      <c r="P8" s="50" t="s">
        <v>95</v>
      </c>
      <c r="Q8" s="50" t="s">
        <v>98</v>
      </c>
      <c r="R8" s="50" t="s">
        <v>99</v>
      </c>
      <c r="S8" s="50" t="s">
        <v>100</v>
      </c>
      <c r="T8" s="50" t="s">
        <v>101</v>
      </c>
      <c r="U8" s="50" t="s">
        <v>97</v>
      </c>
      <c r="V8" s="50" t="s">
        <v>102</v>
      </c>
      <c r="W8" s="50" t="s">
        <v>96</v>
      </c>
      <c r="X8" s="50" t="s">
        <v>103</v>
      </c>
    </row>
    <row r="9" spans="2:24" x14ac:dyDescent="0.2">
      <c r="B9" s="4"/>
      <c r="C9" s="127" t="s">
        <v>74</v>
      </c>
      <c r="D9" s="96">
        <v>300</v>
      </c>
      <c r="E9" s="2"/>
      <c r="F9" s="52"/>
      <c r="G9" s="53"/>
      <c r="H9" s="110"/>
      <c r="I9" s="53"/>
      <c r="J9" s="116"/>
      <c r="L9" s="40">
        <f>+$X$9/12</f>
        <v>-4095.5</v>
      </c>
      <c r="M9" s="40">
        <f t="shared" ref="M9:W9" si="0">+$X$9/12</f>
        <v>-4095.5</v>
      </c>
      <c r="N9" s="40">
        <f t="shared" si="0"/>
        <v>-4095.5</v>
      </c>
      <c r="O9" s="40">
        <f t="shared" si="0"/>
        <v>-4095.5</v>
      </c>
      <c r="P9" s="40">
        <f t="shared" si="0"/>
        <v>-4095.5</v>
      </c>
      <c r="Q9" s="40">
        <f t="shared" si="0"/>
        <v>-4095.5</v>
      </c>
      <c r="R9" s="40">
        <f t="shared" si="0"/>
        <v>-4095.5</v>
      </c>
      <c r="S9" s="40">
        <f t="shared" si="0"/>
        <v>-4095.5</v>
      </c>
      <c r="T9" s="40">
        <f t="shared" si="0"/>
        <v>-4095.5</v>
      </c>
      <c r="U9" s="40">
        <f t="shared" si="0"/>
        <v>-4095.5</v>
      </c>
      <c r="V9" s="40">
        <f t="shared" si="0"/>
        <v>-4095.5</v>
      </c>
      <c r="W9" s="40">
        <f t="shared" si="0"/>
        <v>-4095.5</v>
      </c>
      <c r="X9" s="40">
        <f>-21475-27671</f>
        <v>-49146</v>
      </c>
    </row>
    <row r="10" spans="2:24" ht="15.75" x14ac:dyDescent="0.25">
      <c r="B10" s="4"/>
      <c r="C10" s="128" t="s">
        <v>75</v>
      </c>
      <c r="D10" s="97">
        <v>385</v>
      </c>
      <c r="E10" s="2"/>
      <c r="F10" s="52"/>
      <c r="G10" s="53"/>
      <c r="H10" s="110"/>
      <c r="I10" s="53"/>
      <c r="J10" s="116"/>
      <c r="L10" s="163">
        <v>3630.3556616269825</v>
      </c>
      <c r="M10" s="164">
        <v>1344.3435243542567</v>
      </c>
      <c r="N10" s="163">
        <v>1309.7056743542569</v>
      </c>
      <c r="O10" s="163">
        <v>1314.4530076875901</v>
      </c>
      <c r="P10" s="163">
        <v>1323.7006743542565</v>
      </c>
      <c r="Q10" s="163">
        <v>1476.8809362590187</v>
      </c>
      <c r="R10" s="163">
        <v>1543.7269362590184</v>
      </c>
      <c r="S10" s="163">
        <v>1543.7259362590185</v>
      </c>
      <c r="T10" s="163">
        <v>1650.3946029256856</v>
      </c>
      <c r="U10" s="163">
        <v>1585.3028410209236</v>
      </c>
      <c r="V10" s="163">
        <v>1656.7324124494953</v>
      </c>
      <c r="W10" s="163">
        <f>9006.73241244949+285</f>
        <v>9291.7324124494899</v>
      </c>
      <c r="X10" s="163">
        <f>SUM(L10:W10)</f>
        <v>27671.054619999995</v>
      </c>
    </row>
    <row r="11" spans="2:24" x14ac:dyDescent="0.2">
      <c r="B11" s="4"/>
      <c r="C11" s="128" t="s">
        <v>59</v>
      </c>
      <c r="D11" s="97">
        <v>512</v>
      </c>
      <c r="E11" s="2"/>
      <c r="F11" s="52"/>
      <c r="G11" s="53"/>
      <c r="H11" s="110"/>
      <c r="I11" s="53"/>
      <c r="J11" s="116"/>
      <c r="L11" s="40">
        <f>SUM(L9:L10)</f>
        <v>-465.14433837301749</v>
      </c>
      <c r="M11" s="40">
        <f t="shared" ref="M11:X11" si="1">SUM(M9:M10)</f>
        <v>-2751.1564756457433</v>
      </c>
      <c r="N11" s="40">
        <f t="shared" si="1"/>
        <v>-2785.7943256457429</v>
      </c>
      <c r="O11" s="40">
        <f t="shared" si="1"/>
        <v>-2781.0469923124101</v>
      </c>
      <c r="P11" s="40">
        <f t="shared" si="1"/>
        <v>-2771.7993256457435</v>
      </c>
      <c r="Q11" s="40">
        <f t="shared" si="1"/>
        <v>-2618.6190637409813</v>
      </c>
      <c r="R11" s="40">
        <f t="shared" si="1"/>
        <v>-2551.7730637409813</v>
      </c>
      <c r="S11" s="40">
        <f t="shared" si="1"/>
        <v>-2551.7740637409815</v>
      </c>
      <c r="T11" s="40">
        <f t="shared" si="1"/>
        <v>-2445.1053970743142</v>
      </c>
      <c r="U11" s="40">
        <f t="shared" si="1"/>
        <v>-2510.1971589790764</v>
      </c>
      <c r="V11" s="40">
        <f t="shared" si="1"/>
        <v>-2438.7675875505047</v>
      </c>
      <c r="W11" s="40">
        <f t="shared" si="1"/>
        <v>5196.2324124494899</v>
      </c>
      <c r="X11" s="40">
        <f t="shared" si="1"/>
        <v>-21474.945380000005</v>
      </c>
    </row>
    <row r="12" spans="2:24" x14ac:dyDescent="0.2">
      <c r="B12" s="4"/>
      <c r="C12" s="128" t="s">
        <v>76</v>
      </c>
      <c r="D12" s="97">
        <v>565</v>
      </c>
      <c r="E12" s="2"/>
      <c r="F12" s="52"/>
      <c r="G12" s="53"/>
      <c r="H12" s="110"/>
      <c r="I12" s="53"/>
      <c r="J12" s="116"/>
    </row>
    <row r="13" spans="2:24" x14ac:dyDescent="0.2">
      <c r="B13" s="4"/>
      <c r="C13" s="129" t="s">
        <v>60</v>
      </c>
      <c r="D13" s="97">
        <v>448</v>
      </c>
      <c r="E13" s="2"/>
      <c r="F13" s="52"/>
      <c r="G13" s="53"/>
      <c r="H13" s="110"/>
      <c r="I13" s="53"/>
      <c r="J13" s="116"/>
      <c r="N13" s="40">
        <f>+N11+M11+L11</f>
        <v>-6002.0951396645041</v>
      </c>
      <c r="O13" s="40">
        <f>+N13+O11</f>
        <v>-8783.1421319769142</v>
      </c>
      <c r="P13" s="40">
        <f t="shared" ref="P13:W13" si="2">+O13+P11</f>
        <v>-11554.941457622657</v>
      </c>
      <c r="Q13" s="40">
        <f t="shared" si="2"/>
        <v>-14173.560521363639</v>
      </c>
      <c r="R13" s="40">
        <f t="shared" si="2"/>
        <v>-16725.333585104621</v>
      </c>
      <c r="S13" s="40">
        <f t="shared" si="2"/>
        <v>-19277.107648845602</v>
      </c>
      <c r="T13" s="40">
        <f t="shared" si="2"/>
        <v>-21722.213045919918</v>
      </c>
      <c r="U13" s="40">
        <f t="shared" si="2"/>
        <v>-24232.410204898995</v>
      </c>
      <c r="V13" s="40">
        <f t="shared" si="2"/>
        <v>-26671.1777924495</v>
      </c>
      <c r="W13" s="40">
        <f t="shared" si="2"/>
        <v>-21474.945380000012</v>
      </c>
    </row>
    <row r="14" spans="2:24" x14ac:dyDescent="0.2">
      <c r="B14" s="4"/>
      <c r="C14" s="128" t="s">
        <v>61</v>
      </c>
      <c r="D14" s="97">
        <v>392</v>
      </c>
      <c r="E14" s="2"/>
      <c r="F14" s="52"/>
      <c r="G14" s="53"/>
      <c r="H14" s="110"/>
      <c r="I14" s="53"/>
      <c r="J14" s="116"/>
    </row>
    <row r="15" spans="2:24" x14ac:dyDescent="0.2">
      <c r="B15" s="4"/>
      <c r="C15" s="129" t="s">
        <v>62</v>
      </c>
      <c r="D15" s="97">
        <v>307</v>
      </c>
      <c r="E15" s="2"/>
      <c r="F15" s="52"/>
      <c r="G15" s="53"/>
      <c r="H15" s="110"/>
      <c r="I15" s="53"/>
      <c r="J15" s="116"/>
      <c r="X15" s="40">
        <f>+X10+17000</f>
        <v>44671.054619999995</v>
      </c>
    </row>
    <row r="16" spans="2:24" x14ac:dyDescent="0.2">
      <c r="B16" s="4"/>
      <c r="C16" s="128" t="s">
        <v>63</v>
      </c>
      <c r="D16" s="97">
        <v>256</v>
      </c>
      <c r="E16" s="2"/>
      <c r="F16" s="52"/>
      <c r="G16" s="53"/>
      <c r="H16" s="110"/>
      <c r="I16" s="53"/>
      <c r="J16" s="116"/>
    </row>
    <row r="17" spans="2:10" x14ac:dyDescent="0.2">
      <c r="B17" s="4"/>
      <c r="C17" s="128" t="s">
        <v>64</v>
      </c>
      <c r="D17" s="97">
        <v>143</v>
      </c>
      <c r="E17" s="2"/>
      <c r="F17" s="52"/>
      <c r="G17" s="53"/>
      <c r="H17" s="110"/>
      <c r="I17" s="53"/>
      <c r="J17" s="116"/>
    </row>
    <row r="18" spans="2:10" x14ac:dyDescent="0.2">
      <c r="B18" s="4"/>
      <c r="C18" s="130" t="s">
        <v>65</v>
      </c>
      <c r="D18" s="132">
        <f>'Form 1 - Core RRL'!$P$19</f>
        <v>-0.22950000000128057</v>
      </c>
      <c r="E18" s="10"/>
      <c r="F18" s="52"/>
      <c r="G18" s="53"/>
      <c r="H18" s="110"/>
      <c r="I18" s="53"/>
      <c r="J18" s="116"/>
    </row>
    <row r="19" spans="2:10" ht="12.75" customHeight="1" x14ac:dyDescent="0.2">
      <c r="B19" s="1"/>
      <c r="C19" s="49"/>
      <c r="D19" s="49"/>
      <c r="E19" s="49"/>
      <c r="F19" s="49"/>
      <c r="G19" s="49"/>
      <c r="H19" s="110"/>
      <c r="I19" s="53"/>
      <c r="J19" s="116"/>
    </row>
    <row r="20" spans="2:10" ht="12" customHeight="1" x14ac:dyDescent="0.2">
      <c r="B20" s="1"/>
      <c r="C20" s="49"/>
      <c r="D20" s="49"/>
      <c r="E20" s="49"/>
      <c r="F20" s="49"/>
      <c r="G20" s="49"/>
      <c r="H20" s="110"/>
      <c r="I20" s="53"/>
      <c r="J20" s="116"/>
    </row>
    <row r="21" spans="2:10" ht="15.75" thickBot="1" x14ac:dyDescent="0.25">
      <c r="B21" s="123"/>
      <c r="C21" s="124"/>
      <c r="D21" s="125"/>
      <c r="E21" s="125"/>
      <c r="F21" s="125"/>
      <c r="G21" s="126"/>
      <c r="H21" s="126"/>
      <c r="I21" s="126"/>
      <c r="J21" s="118"/>
    </row>
    <row r="22" spans="2:10" x14ac:dyDescent="0.2">
      <c r="B22" s="119"/>
      <c r="C22" s="120"/>
      <c r="D22" s="121"/>
      <c r="E22" s="121"/>
      <c r="F22" s="121"/>
      <c r="G22" s="122"/>
      <c r="H22" s="122"/>
      <c r="I22" s="122"/>
      <c r="J22" s="116"/>
    </row>
    <row r="23" spans="2:10" ht="48.75" customHeight="1" x14ac:dyDescent="0.2">
      <c r="B23" s="1"/>
      <c r="C23" s="721" t="s">
        <v>85</v>
      </c>
      <c r="D23" s="185" t="s">
        <v>9</v>
      </c>
      <c r="E23" s="51"/>
      <c r="F23" s="52"/>
      <c r="G23" s="53"/>
      <c r="H23" s="110"/>
      <c r="I23" s="53"/>
      <c r="J23" s="116"/>
    </row>
    <row r="24" spans="2:10" ht="24" customHeight="1" x14ac:dyDescent="0.2">
      <c r="B24" s="1"/>
      <c r="C24" s="722"/>
      <c r="D24" s="186" t="s">
        <v>15</v>
      </c>
      <c r="E24" s="51"/>
      <c r="F24" s="52"/>
      <c r="G24" s="53"/>
      <c r="H24" s="110"/>
      <c r="I24" s="53"/>
      <c r="J24" s="116"/>
    </row>
    <row r="25" spans="2:10" ht="15.75" customHeight="1" x14ac:dyDescent="0.2">
      <c r="B25" s="4"/>
      <c r="C25" s="127" t="s">
        <v>74</v>
      </c>
      <c r="D25" s="96">
        <v>135</v>
      </c>
      <c r="E25" s="51"/>
      <c r="F25" s="52"/>
      <c r="G25" s="53"/>
      <c r="H25" s="110"/>
      <c r="I25" s="53"/>
      <c r="J25" s="116"/>
    </row>
    <row r="26" spans="2:10" x14ac:dyDescent="0.2">
      <c r="B26" s="4"/>
      <c r="C26" s="128" t="s">
        <v>75</v>
      </c>
      <c r="D26" s="97">
        <v>187</v>
      </c>
      <c r="E26" s="51"/>
      <c r="F26" s="52"/>
      <c r="G26" s="53"/>
      <c r="H26" s="110"/>
      <c r="I26" s="53"/>
      <c r="J26" s="116"/>
    </row>
    <row r="27" spans="2:10" x14ac:dyDescent="0.2">
      <c r="B27" s="4"/>
      <c r="C27" s="128" t="s">
        <v>59</v>
      </c>
      <c r="D27" s="97">
        <v>249</v>
      </c>
      <c r="E27" s="51"/>
      <c r="F27" s="52"/>
      <c r="G27" s="53"/>
      <c r="H27" s="110"/>
      <c r="I27" s="53"/>
      <c r="J27" s="116"/>
    </row>
    <row r="28" spans="2:10" x14ac:dyDescent="0.2">
      <c r="B28" s="4"/>
      <c r="C28" s="128" t="s">
        <v>76</v>
      </c>
      <c r="D28" s="97">
        <v>565</v>
      </c>
      <c r="E28" s="51"/>
      <c r="F28" s="52"/>
      <c r="G28" s="53"/>
      <c r="H28" s="110"/>
      <c r="I28" s="53"/>
      <c r="J28" s="116"/>
    </row>
    <row r="29" spans="2:10" x14ac:dyDescent="0.2">
      <c r="B29" s="4"/>
      <c r="C29" s="129" t="s">
        <v>60</v>
      </c>
      <c r="D29" s="104">
        <v>975</v>
      </c>
      <c r="E29" s="51"/>
      <c r="F29" s="52"/>
      <c r="G29" s="53"/>
      <c r="H29" s="110"/>
      <c r="I29" s="53"/>
      <c r="J29" s="116"/>
    </row>
    <row r="30" spans="2:10" x14ac:dyDescent="0.2">
      <c r="B30" s="4"/>
      <c r="C30" s="128" t="s">
        <v>61</v>
      </c>
      <c r="D30" s="97">
        <v>1125</v>
      </c>
      <c r="E30" s="51"/>
      <c r="F30" s="52"/>
      <c r="G30" s="53"/>
      <c r="H30" s="110"/>
      <c r="I30" s="53"/>
      <c r="J30" s="116"/>
    </row>
    <row r="31" spans="2:10" x14ac:dyDescent="0.2">
      <c r="B31" s="4"/>
      <c r="C31" s="129" t="s">
        <v>62</v>
      </c>
      <c r="D31" s="104">
        <v>1376</v>
      </c>
      <c r="E31" s="51"/>
      <c r="F31" s="52"/>
      <c r="G31" s="53"/>
      <c r="H31" s="110"/>
      <c r="I31" s="53"/>
      <c r="J31" s="116"/>
    </row>
    <row r="32" spans="2:10" x14ac:dyDescent="0.2">
      <c r="B32" s="4"/>
      <c r="C32" s="128" t="s">
        <v>63</v>
      </c>
      <c r="D32" s="97">
        <v>1554</v>
      </c>
      <c r="E32" s="51"/>
      <c r="F32" s="52"/>
      <c r="G32" s="53"/>
      <c r="H32" s="110"/>
      <c r="I32" s="53"/>
      <c r="J32" s="116"/>
    </row>
    <row r="33" spans="2:10" x14ac:dyDescent="0.2">
      <c r="B33" s="4"/>
      <c r="C33" s="128" t="s">
        <v>64</v>
      </c>
      <c r="D33" s="131">
        <v>1783</v>
      </c>
      <c r="E33" s="51"/>
      <c r="F33" s="52"/>
      <c r="G33" s="53"/>
      <c r="H33" s="110"/>
      <c r="I33" s="53"/>
      <c r="J33" s="116"/>
    </row>
    <row r="34" spans="2:10" x14ac:dyDescent="0.2">
      <c r="B34" s="4"/>
      <c r="C34" s="130" t="s">
        <v>65</v>
      </c>
      <c r="D34" s="133">
        <v>2044</v>
      </c>
      <c r="E34" s="51"/>
      <c r="F34" s="52"/>
      <c r="G34" s="53"/>
      <c r="H34" s="110"/>
      <c r="I34" s="53"/>
      <c r="J34" s="116"/>
    </row>
    <row r="35" spans="2:10" x14ac:dyDescent="0.2">
      <c r="B35" s="119"/>
      <c r="C35" s="120"/>
      <c r="D35" s="121"/>
      <c r="E35" s="121"/>
      <c r="F35" s="121"/>
      <c r="G35" s="122"/>
      <c r="H35" s="122"/>
      <c r="I35" s="122"/>
      <c r="J35" s="116"/>
    </row>
    <row r="36" spans="2:10" x14ac:dyDescent="0.2">
      <c r="B36" s="119"/>
      <c r="C36" s="120"/>
      <c r="D36" s="121"/>
      <c r="E36" s="121"/>
      <c r="F36" s="121"/>
      <c r="G36" s="122"/>
      <c r="H36" s="122"/>
      <c r="I36" s="122"/>
      <c r="J36" s="116"/>
    </row>
    <row r="37" spans="2:10" x14ac:dyDescent="0.2">
      <c r="B37" s="119"/>
      <c r="C37" s="120"/>
      <c r="D37" s="121"/>
      <c r="E37" s="121"/>
      <c r="F37" s="121"/>
      <c r="G37" s="122"/>
      <c r="H37" s="122"/>
      <c r="I37" s="122"/>
      <c r="J37" s="116"/>
    </row>
    <row r="38" spans="2:10" ht="15.75" thickBot="1" x14ac:dyDescent="0.25">
      <c r="B38" s="123"/>
      <c r="C38" s="124"/>
      <c r="D38" s="125"/>
      <c r="E38" s="125"/>
      <c r="F38" s="125"/>
      <c r="G38" s="126"/>
      <c r="H38" s="126"/>
      <c r="I38" s="126"/>
      <c r="J38" s="118"/>
    </row>
  </sheetData>
  <sheetProtection formatColumns="0" formatRows="0"/>
  <mergeCells count="1">
    <mergeCell ref="C23:C24"/>
  </mergeCells>
  <phoneticPr fontId="6" type="noConversion"/>
  <dataValidations count="1">
    <dataValidation operator="greaterThanOrEqual" allowBlank="1" showInputMessage="1" showErrorMessage="1" sqref="D25:D34 C23:D23 D7:E18"/>
  </dataValidations>
  <printOptions horizontalCentered="1"/>
  <pageMargins left="0.15748031496062992" right="0.15748031496062992" top="0.19685039370078741" bottom="0.19685039370078741" header="0.11811023622047245" footer="0.11811023622047245"/>
  <pageSetup paperSize="9" scale="74" orientation="portrait" r:id="rId1"/>
  <headerFooter alignWithMargins="0">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B1:P196"/>
  <sheetViews>
    <sheetView showGridLines="0" view="pageLayout" zoomScale="50" zoomScaleNormal="100" zoomScalePageLayoutView="50" workbookViewId="0">
      <selection activeCell="R5" sqref="R5"/>
    </sheetView>
  </sheetViews>
  <sheetFormatPr defaultColWidth="9.140625" defaultRowHeight="12.75" outlineLevelRow="1" x14ac:dyDescent="0.2"/>
  <cols>
    <col min="1" max="1" width="3.140625" style="15" customWidth="1"/>
    <col min="2" max="2" width="4.85546875" style="75" bestFit="1" customWidth="1"/>
    <col min="3" max="3" width="10.5703125" style="36" customWidth="1"/>
    <col min="4" max="4" width="14.140625" style="15" customWidth="1"/>
    <col min="5" max="5" width="25.140625" style="15" customWidth="1"/>
    <col min="6" max="6" width="15" style="36" customWidth="1"/>
    <col min="7" max="9" width="16.5703125" style="36" customWidth="1"/>
    <col min="10" max="11" width="16.5703125" style="15" customWidth="1"/>
    <col min="12" max="12" width="13.140625" style="15" customWidth="1"/>
    <col min="13" max="13" width="2.85546875" style="15" customWidth="1"/>
    <col min="14" max="14" width="5.28515625" style="15" customWidth="1"/>
    <col min="15" max="15" width="12" style="15" customWidth="1"/>
    <col min="16" max="16384" width="9.140625" style="15"/>
  </cols>
  <sheetData>
    <row r="1" spans="2:16" ht="13.5" thickBot="1" x14ac:dyDescent="0.25"/>
    <row r="2" spans="2:16" s="21" customFormat="1" x14ac:dyDescent="0.2">
      <c r="B2" s="76"/>
      <c r="C2" s="17"/>
      <c r="D2" s="35"/>
      <c r="E2" s="35"/>
      <c r="F2" s="17"/>
      <c r="G2" s="17"/>
      <c r="H2" s="17"/>
      <c r="I2" s="17"/>
      <c r="J2" s="35"/>
      <c r="K2" s="35"/>
      <c r="L2" s="35"/>
      <c r="M2" s="20"/>
    </row>
    <row r="3" spans="2:16" s="23" customFormat="1" ht="15.75" x14ac:dyDescent="0.25">
      <c r="B3" s="73"/>
      <c r="C3" s="172" t="str">
        <f>'Form 1 - Core RRL'!M3</f>
        <v>NHS Golden Jubilee</v>
      </c>
      <c r="D3" s="172"/>
      <c r="E3" s="172"/>
      <c r="F3" s="172"/>
      <c r="G3" s="172"/>
      <c r="H3" s="172"/>
      <c r="I3" s="172"/>
      <c r="J3" s="172"/>
      <c r="K3" s="172"/>
      <c r="L3" s="172"/>
      <c r="M3" s="22"/>
      <c r="O3" s="589" t="s">
        <v>310</v>
      </c>
    </row>
    <row r="4" spans="2:16" s="23" customFormat="1" ht="15.75" customHeight="1" x14ac:dyDescent="0.25">
      <c r="B4" s="73"/>
      <c r="C4" s="172" t="str">
        <f>'Form 1 - Core RRL'!M4</f>
        <v>FINANCIAL PLAN 2021-22</v>
      </c>
      <c r="D4" s="172"/>
      <c r="E4" s="172"/>
      <c r="F4" s="172"/>
      <c r="G4" s="172"/>
      <c r="H4" s="172"/>
      <c r="I4" s="172"/>
      <c r="J4" s="172"/>
      <c r="K4" s="172"/>
      <c r="L4" s="172"/>
      <c r="M4" s="22"/>
      <c r="O4" s="515"/>
      <c r="P4" s="455" t="s">
        <v>311</v>
      </c>
    </row>
    <row r="5" spans="2:16" ht="15.75" x14ac:dyDescent="0.25">
      <c r="B5" s="73"/>
      <c r="C5" s="175" t="s">
        <v>229</v>
      </c>
      <c r="D5" s="175"/>
      <c r="E5" s="175"/>
      <c r="F5" s="175"/>
      <c r="G5" s="175"/>
      <c r="H5" s="175"/>
      <c r="I5" s="175"/>
      <c r="J5" s="175"/>
      <c r="K5" s="175"/>
      <c r="L5" s="175"/>
      <c r="M5" s="25"/>
      <c r="O5" s="456"/>
      <c r="P5" s="455" t="s">
        <v>412</v>
      </c>
    </row>
    <row r="6" spans="2:16" ht="13.5" thickBot="1" x14ac:dyDescent="0.25">
      <c r="B6" s="77"/>
      <c r="C6" s="188"/>
      <c r="D6" s="189"/>
      <c r="E6" s="189"/>
      <c r="F6" s="188"/>
      <c r="G6" s="188"/>
      <c r="H6" s="188"/>
      <c r="I6" s="188"/>
      <c r="J6" s="190"/>
      <c r="K6" s="190"/>
      <c r="L6" s="190"/>
      <c r="M6" s="33"/>
      <c r="P6" s="263"/>
    </row>
    <row r="7" spans="2:16" ht="15.75" x14ac:dyDescent="0.25">
      <c r="B7" s="73"/>
      <c r="C7" s="175" t="s">
        <v>395</v>
      </c>
      <c r="D7" s="175"/>
      <c r="E7" s="175"/>
      <c r="F7" s="175"/>
      <c r="G7" s="175"/>
      <c r="H7" s="175"/>
      <c r="I7" s="175"/>
      <c r="J7" s="175"/>
      <c r="K7" s="479"/>
      <c r="L7" s="479"/>
      <c r="M7" s="25"/>
    </row>
    <row r="8" spans="2:16" x14ac:dyDescent="0.2">
      <c r="B8" s="73"/>
      <c r="C8" s="480"/>
      <c r="D8" s="478"/>
      <c r="E8" s="481"/>
      <c r="F8" s="480"/>
      <c r="G8" s="480"/>
      <c r="H8" s="480"/>
      <c r="I8" s="480"/>
      <c r="J8" s="482"/>
      <c r="K8" s="479"/>
      <c r="L8" s="479"/>
      <c r="M8" s="25"/>
    </row>
    <row r="9" spans="2:16" ht="24" x14ac:dyDescent="0.2">
      <c r="B9" s="511" t="s">
        <v>406</v>
      </c>
      <c r="C9" s="595" t="s">
        <v>66</v>
      </c>
      <c r="D9" s="751" t="s">
        <v>396</v>
      </c>
      <c r="E9" s="752"/>
      <c r="F9" s="752"/>
      <c r="G9" s="753"/>
      <c r="H9" s="483" t="str">
        <f>'Form 4 - Capital Investment'!N9</f>
        <v>2021-22</v>
      </c>
      <c r="I9" s="484" t="str">
        <f>'Form 4 - Capital Investment'!O9</f>
        <v>2022-23</v>
      </c>
      <c r="J9" s="484" t="str">
        <f>'Form 4 - Capital Investment'!P9</f>
        <v>2023-24</v>
      </c>
      <c r="K9" s="479"/>
      <c r="L9" s="479"/>
      <c r="M9" s="25"/>
    </row>
    <row r="10" spans="2:16" outlineLevel="1" x14ac:dyDescent="0.2">
      <c r="B10" s="512">
        <v>6.01</v>
      </c>
      <c r="C10" s="485">
        <v>0.03</v>
      </c>
      <c r="D10" s="754" t="s">
        <v>397</v>
      </c>
      <c r="E10" s="486" t="s">
        <v>398</v>
      </c>
      <c r="F10" s="487"/>
      <c r="G10" s="488"/>
      <c r="H10" s="505">
        <v>1.4999999999999999E-2</v>
      </c>
      <c r="I10" s="687"/>
      <c r="J10" s="687"/>
      <c r="K10" s="479"/>
      <c r="L10" s="479"/>
      <c r="M10" s="25"/>
    </row>
    <row r="11" spans="2:16" outlineLevel="1" x14ac:dyDescent="0.2">
      <c r="B11" s="512">
        <v>6.02</v>
      </c>
      <c r="C11" s="490"/>
      <c r="D11" s="754"/>
      <c r="E11" s="491" t="s">
        <v>399</v>
      </c>
      <c r="F11" s="492"/>
      <c r="G11" s="493"/>
      <c r="H11" s="505"/>
      <c r="I11" s="688"/>
      <c r="J11" s="688"/>
      <c r="K11" s="479"/>
      <c r="L11" s="479"/>
      <c r="M11" s="25"/>
    </row>
    <row r="12" spans="2:16" outlineLevel="1" x14ac:dyDescent="0.2">
      <c r="B12" s="512">
        <v>6.03</v>
      </c>
      <c r="C12" s="494"/>
      <c r="D12" s="754"/>
      <c r="E12" s="495" t="s">
        <v>84</v>
      </c>
      <c r="F12" s="496"/>
      <c r="G12" s="497"/>
      <c r="H12" s="505"/>
      <c r="I12" s="597"/>
      <c r="J12" s="597"/>
      <c r="K12" s="479"/>
      <c r="L12" s="479"/>
      <c r="M12" s="25"/>
    </row>
    <row r="13" spans="2:16" outlineLevel="1" x14ac:dyDescent="0.2">
      <c r="B13" s="512">
        <v>6.04</v>
      </c>
      <c r="C13" s="498">
        <v>4.5199999999999997E-2</v>
      </c>
      <c r="D13" s="755" t="s">
        <v>109</v>
      </c>
      <c r="E13" s="499" t="s">
        <v>398</v>
      </c>
      <c r="F13" s="500"/>
      <c r="G13" s="501"/>
      <c r="H13" s="505">
        <v>2.23E-2</v>
      </c>
      <c r="I13" s="689"/>
      <c r="J13" s="689"/>
      <c r="K13" s="479"/>
      <c r="L13" s="479"/>
      <c r="M13" s="25"/>
    </row>
    <row r="14" spans="2:16" outlineLevel="1" x14ac:dyDescent="0.2">
      <c r="B14" s="512">
        <v>6.05</v>
      </c>
      <c r="C14" s="490">
        <v>0.01</v>
      </c>
      <c r="D14" s="754"/>
      <c r="E14" s="495" t="s">
        <v>400</v>
      </c>
      <c r="F14" s="492"/>
      <c r="G14" s="493"/>
      <c r="H14" s="505">
        <v>7.0000000000000001E-3</v>
      </c>
      <c r="I14" s="688"/>
      <c r="J14" s="688"/>
      <c r="K14" s="479"/>
      <c r="L14" s="479"/>
      <c r="M14" s="25"/>
    </row>
    <row r="15" spans="2:16" outlineLevel="1" x14ac:dyDescent="0.2">
      <c r="B15" s="512">
        <v>6.06</v>
      </c>
      <c r="C15" s="503">
        <v>1.4E-2</v>
      </c>
      <c r="D15" s="756"/>
      <c r="E15" s="504" t="s">
        <v>84</v>
      </c>
      <c r="F15" s="496"/>
      <c r="G15" s="497"/>
      <c r="H15" s="505"/>
      <c r="I15" s="690"/>
      <c r="J15" s="690"/>
      <c r="K15" s="479"/>
      <c r="L15" s="479"/>
      <c r="M15" s="25"/>
    </row>
    <row r="16" spans="2:16" x14ac:dyDescent="0.2">
      <c r="B16" s="512">
        <v>6.07</v>
      </c>
      <c r="C16" s="596"/>
      <c r="D16" s="506" t="s">
        <v>401</v>
      </c>
      <c r="E16" s="507"/>
      <c r="F16" s="507"/>
      <c r="G16" s="507"/>
      <c r="H16" s="597"/>
      <c r="I16" s="597"/>
      <c r="J16" s="597"/>
      <c r="K16" s="479"/>
      <c r="L16" s="479"/>
      <c r="M16" s="25"/>
    </row>
    <row r="17" spans="2:16" x14ac:dyDescent="0.2">
      <c r="B17" s="512">
        <v>6.08</v>
      </c>
      <c r="C17" s="498"/>
      <c r="D17" s="755" t="s">
        <v>402</v>
      </c>
      <c r="E17" s="499" t="s">
        <v>403</v>
      </c>
      <c r="F17" s="500"/>
      <c r="G17" s="500"/>
      <c r="H17" s="502"/>
      <c r="I17" s="689"/>
      <c r="J17" s="689"/>
      <c r="K17" s="479"/>
      <c r="L17" s="479"/>
      <c r="M17" s="25"/>
    </row>
    <row r="18" spans="2:16" x14ac:dyDescent="0.2">
      <c r="B18" s="512">
        <v>6.09</v>
      </c>
      <c r="C18" s="503"/>
      <c r="D18" s="756"/>
      <c r="E18" s="504" t="s">
        <v>404</v>
      </c>
      <c r="F18" s="496"/>
      <c r="G18" s="497"/>
      <c r="H18" s="505"/>
      <c r="I18" s="690"/>
      <c r="J18" s="690"/>
      <c r="K18" s="479"/>
      <c r="L18" s="479"/>
      <c r="M18" s="25"/>
    </row>
    <row r="19" spans="2:16" x14ac:dyDescent="0.2">
      <c r="B19" s="512">
        <v>6.1</v>
      </c>
      <c r="C19" s="494">
        <v>0.1</v>
      </c>
      <c r="D19" s="754" t="s">
        <v>405</v>
      </c>
      <c r="E19" s="499" t="s">
        <v>403</v>
      </c>
      <c r="F19" s="487"/>
      <c r="G19" s="501"/>
      <c r="H19" s="489">
        <v>0.08</v>
      </c>
      <c r="I19" s="687"/>
      <c r="J19" s="687"/>
      <c r="K19" s="479"/>
      <c r="L19" s="479"/>
      <c r="M19" s="25"/>
    </row>
    <row r="20" spans="2:16" x14ac:dyDescent="0.2">
      <c r="B20" s="512">
        <v>6.11</v>
      </c>
      <c r="C20" s="508"/>
      <c r="D20" s="756"/>
      <c r="E20" s="509" t="s">
        <v>404</v>
      </c>
      <c r="F20" s="496"/>
      <c r="G20" s="497"/>
      <c r="H20" s="505"/>
      <c r="I20" s="690"/>
      <c r="J20" s="690"/>
      <c r="K20" s="479"/>
      <c r="L20" s="479"/>
      <c r="M20" s="25"/>
    </row>
    <row r="21" spans="2:16" ht="13.5" thickBot="1" x14ac:dyDescent="0.25">
      <c r="B21" s="512"/>
      <c r="C21" s="24"/>
      <c r="D21" s="478"/>
      <c r="E21" s="478"/>
      <c r="F21" s="24"/>
      <c r="G21" s="24"/>
      <c r="H21" s="24"/>
      <c r="I21" s="24"/>
      <c r="J21" s="479"/>
      <c r="K21" s="479"/>
      <c r="L21" s="479"/>
      <c r="M21" s="25"/>
    </row>
    <row r="22" spans="2:16" x14ac:dyDescent="0.2">
      <c r="B22" s="513"/>
      <c r="C22" s="54"/>
      <c r="D22" s="55"/>
      <c r="E22" s="55"/>
      <c r="F22" s="54"/>
      <c r="G22" s="54"/>
      <c r="H22" s="54"/>
      <c r="I22" s="54"/>
      <c r="J22" s="55"/>
      <c r="K22" s="55"/>
      <c r="L22" s="55"/>
      <c r="M22" s="56"/>
    </row>
    <row r="23" spans="2:16" ht="15.75" x14ac:dyDescent="0.25">
      <c r="B23" s="512"/>
      <c r="C23" s="743" t="s">
        <v>18</v>
      </c>
      <c r="D23" s="744"/>
      <c r="E23" s="744"/>
      <c r="F23" s="744"/>
      <c r="G23" s="744"/>
      <c r="H23" s="744"/>
      <c r="I23" s="744"/>
      <c r="J23" s="744"/>
      <c r="K23" s="744"/>
      <c r="L23" s="745"/>
      <c r="M23" s="25"/>
      <c r="O23" s="90" t="s">
        <v>56</v>
      </c>
    </row>
    <row r="24" spans="2:16" ht="11.25" customHeight="1" x14ac:dyDescent="0.2">
      <c r="B24" s="512"/>
      <c r="C24" s="57"/>
      <c r="D24" s="57"/>
      <c r="E24" s="57"/>
      <c r="F24" s="57"/>
      <c r="G24" s="57"/>
      <c r="H24" s="24"/>
      <c r="I24" s="24"/>
      <c r="J24" s="57"/>
      <c r="K24" s="57"/>
      <c r="L24" s="57"/>
      <c r="M24" s="25"/>
      <c r="O24" s="90" t="s">
        <v>57</v>
      </c>
    </row>
    <row r="25" spans="2:16" s="23" customFormat="1" ht="54" x14ac:dyDescent="0.2">
      <c r="B25" s="511" t="s">
        <v>406</v>
      </c>
      <c r="C25" s="746" t="s">
        <v>19</v>
      </c>
      <c r="D25" s="747"/>
      <c r="E25" s="748"/>
      <c r="F25" s="159" t="s">
        <v>79</v>
      </c>
      <c r="G25" s="746" t="s">
        <v>72</v>
      </c>
      <c r="H25" s="749"/>
      <c r="I25" s="749"/>
      <c r="J25" s="749"/>
      <c r="K25" s="750"/>
      <c r="L25" s="83" t="s">
        <v>80</v>
      </c>
      <c r="M25" s="22"/>
      <c r="O25" s="90" t="s">
        <v>58</v>
      </c>
    </row>
    <row r="26" spans="2:16" ht="96" customHeight="1" x14ac:dyDescent="0.2">
      <c r="B26" s="514">
        <v>6.12</v>
      </c>
      <c r="C26" s="729" t="s">
        <v>118</v>
      </c>
      <c r="D26" s="730"/>
      <c r="E26" s="731"/>
      <c r="F26" s="161">
        <v>1.135</v>
      </c>
      <c r="G26" s="726" t="s">
        <v>501</v>
      </c>
      <c r="H26" s="727"/>
      <c r="I26" s="727"/>
      <c r="J26" s="727"/>
      <c r="K26" s="728"/>
      <c r="L26" s="106" t="s">
        <v>57</v>
      </c>
      <c r="M26" s="25"/>
    </row>
    <row r="27" spans="2:16" ht="50.1" customHeight="1" x14ac:dyDescent="0.2">
      <c r="B27" s="514">
        <v>6.23</v>
      </c>
      <c r="C27" s="723" t="s">
        <v>433</v>
      </c>
      <c r="D27" s="724"/>
      <c r="E27" s="725"/>
      <c r="F27" s="161">
        <v>0</v>
      </c>
      <c r="G27" s="726" t="s">
        <v>500</v>
      </c>
      <c r="H27" s="727"/>
      <c r="I27" s="727"/>
      <c r="J27" s="727"/>
      <c r="K27" s="728"/>
      <c r="L27" s="106" t="s">
        <v>58</v>
      </c>
      <c r="M27" s="25"/>
    </row>
    <row r="28" spans="2:16" ht="55.5" customHeight="1" x14ac:dyDescent="0.2">
      <c r="B28" s="514">
        <v>6.13</v>
      </c>
      <c r="C28" s="729" t="s">
        <v>92</v>
      </c>
      <c r="D28" s="730"/>
      <c r="E28" s="731"/>
      <c r="F28" s="161">
        <v>0</v>
      </c>
      <c r="G28" s="726" t="s">
        <v>502</v>
      </c>
      <c r="H28" s="727"/>
      <c r="I28" s="727"/>
      <c r="J28" s="727"/>
      <c r="K28" s="728"/>
      <c r="L28" s="106" t="s">
        <v>57</v>
      </c>
      <c r="M28" s="25"/>
      <c r="P28" s="28"/>
    </row>
    <row r="29" spans="2:16" ht="55.5" customHeight="1" x14ac:dyDescent="0.2">
      <c r="B29" s="514">
        <v>6.14</v>
      </c>
      <c r="C29" s="729" t="s">
        <v>119</v>
      </c>
      <c r="D29" s="730"/>
      <c r="E29" s="731"/>
      <c r="F29" s="161"/>
      <c r="G29" s="734"/>
      <c r="H29" s="727"/>
      <c r="I29" s="727"/>
      <c r="J29" s="727"/>
      <c r="K29" s="728"/>
      <c r="L29" s="106"/>
      <c r="M29" s="25"/>
    </row>
    <row r="30" spans="2:16" ht="55.5" customHeight="1" x14ac:dyDescent="0.2">
      <c r="B30" s="514">
        <v>6.15</v>
      </c>
      <c r="C30" s="729" t="s">
        <v>93</v>
      </c>
      <c r="D30" s="730"/>
      <c r="E30" s="731"/>
      <c r="F30" s="161"/>
      <c r="G30" s="734"/>
      <c r="H30" s="727"/>
      <c r="I30" s="727"/>
      <c r="J30" s="727"/>
      <c r="K30" s="728"/>
      <c r="L30" s="106"/>
      <c r="M30" s="25"/>
    </row>
    <row r="31" spans="2:16" ht="55.5" customHeight="1" x14ac:dyDescent="0.2">
      <c r="B31" s="514">
        <v>6.16</v>
      </c>
      <c r="C31" s="729" t="s">
        <v>120</v>
      </c>
      <c r="D31" s="730"/>
      <c r="E31" s="731"/>
      <c r="F31" s="161"/>
      <c r="G31" s="734"/>
      <c r="H31" s="727"/>
      <c r="I31" s="727"/>
      <c r="J31" s="727"/>
      <c r="K31" s="728"/>
      <c r="L31" s="106"/>
      <c r="M31" s="25"/>
    </row>
    <row r="32" spans="2:16" ht="55.5" customHeight="1" x14ac:dyDescent="0.2">
      <c r="B32" s="514">
        <v>6.17</v>
      </c>
      <c r="C32" s="729" t="s">
        <v>121</v>
      </c>
      <c r="D32" s="730"/>
      <c r="E32" s="731"/>
      <c r="F32" s="161"/>
      <c r="G32" s="734"/>
      <c r="H32" s="727"/>
      <c r="I32" s="727"/>
      <c r="J32" s="727"/>
      <c r="K32" s="728"/>
      <c r="L32" s="106"/>
      <c r="M32" s="25"/>
    </row>
    <row r="33" spans="2:13" ht="55.5" customHeight="1" x14ac:dyDescent="0.2">
      <c r="B33" s="514">
        <v>6.19</v>
      </c>
      <c r="C33" s="729" t="s">
        <v>122</v>
      </c>
      <c r="D33" s="730"/>
      <c r="E33" s="731"/>
      <c r="F33" s="161"/>
      <c r="G33" s="726" t="s">
        <v>503</v>
      </c>
      <c r="H33" s="727"/>
      <c r="I33" s="727"/>
      <c r="J33" s="727"/>
      <c r="K33" s="728"/>
      <c r="L33" s="106" t="s">
        <v>58</v>
      </c>
      <c r="M33" s="25"/>
    </row>
    <row r="34" spans="2:13" ht="55.5" customHeight="1" x14ac:dyDescent="0.2">
      <c r="B34" s="514">
        <v>6.2</v>
      </c>
      <c r="C34" s="729" t="s">
        <v>94</v>
      </c>
      <c r="D34" s="730"/>
      <c r="E34" s="731"/>
      <c r="F34" s="161"/>
      <c r="G34" s="726" t="s">
        <v>510</v>
      </c>
      <c r="H34" s="732"/>
      <c r="I34" s="732"/>
      <c r="J34" s="732"/>
      <c r="K34" s="733"/>
      <c r="L34" s="106" t="s">
        <v>57</v>
      </c>
      <c r="M34" s="25"/>
    </row>
    <row r="35" spans="2:13" ht="66" customHeight="1" x14ac:dyDescent="0.2">
      <c r="B35" s="514">
        <v>6.21</v>
      </c>
      <c r="C35" s="723" t="s">
        <v>434</v>
      </c>
      <c r="D35" s="724"/>
      <c r="E35" s="725"/>
      <c r="F35" s="161"/>
      <c r="G35" s="726" t="s">
        <v>506</v>
      </c>
      <c r="H35" s="727"/>
      <c r="I35" s="727"/>
      <c r="J35" s="727"/>
      <c r="K35" s="728"/>
      <c r="L35" s="106" t="s">
        <v>57</v>
      </c>
      <c r="M35" s="25"/>
    </row>
    <row r="36" spans="2:13" ht="50.1" customHeight="1" x14ac:dyDescent="0.2">
      <c r="B36" s="514">
        <v>6.22</v>
      </c>
      <c r="C36" s="723" t="s">
        <v>431</v>
      </c>
      <c r="D36" s="724"/>
      <c r="E36" s="725"/>
      <c r="F36" s="161"/>
      <c r="G36" s="726" t="s">
        <v>511</v>
      </c>
      <c r="H36" s="727"/>
      <c r="I36" s="727"/>
      <c r="J36" s="727"/>
      <c r="K36" s="728"/>
      <c r="L36" s="106" t="s">
        <v>58</v>
      </c>
      <c r="M36" s="25"/>
    </row>
    <row r="37" spans="2:13" ht="50.1" customHeight="1" x14ac:dyDescent="0.2">
      <c r="B37" s="514">
        <v>6.24</v>
      </c>
      <c r="C37" s="723" t="s">
        <v>441</v>
      </c>
      <c r="D37" s="724"/>
      <c r="E37" s="725"/>
      <c r="F37" s="161"/>
      <c r="G37" s="726" t="s">
        <v>504</v>
      </c>
      <c r="H37" s="727"/>
      <c r="I37" s="727"/>
      <c r="J37" s="727"/>
      <c r="K37" s="728"/>
      <c r="L37" s="106" t="s">
        <v>57</v>
      </c>
      <c r="M37" s="25"/>
    </row>
    <row r="38" spans="2:13" ht="49.5" customHeight="1" x14ac:dyDescent="0.2">
      <c r="B38" s="514">
        <v>6.25</v>
      </c>
      <c r="C38" s="737" t="s">
        <v>432</v>
      </c>
      <c r="D38" s="738"/>
      <c r="E38" s="739"/>
      <c r="F38" s="161"/>
      <c r="G38" s="726" t="s">
        <v>505</v>
      </c>
      <c r="H38" s="727"/>
      <c r="I38" s="727"/>
      <c r="J38" s="727"/>
      <c r="K38" s="728"/>
      <c r="L38" s="106" t="s">
        <v>58</v>
      </c>
      <c r="M38" s="25"/>
    </row>
    <row r="39" spans="2:13" ht="50.1" customHeight="1" x14ac:dyDescent="0.2">
      <c r="B39" s="514">
        <v>6.26</v>
      </c>
      <c r="C39" s="740"/>
      <c r="D39" s="741"/>
      <c r="E39" s="742"/>
      <c r="F39" s="161"/>
      <c r="G39" s="734"/>
      <c r="H39" s="727"/>
      <c r="I39" s="727"/>
      <c r="J39" s="727"/>
      <c r="K39" s="728"/>
      <c r="L39" s="106"/>
      <c r="M39" s="25"/>
    </row>
    <row r="40" spans="2:13" ht="50.1" customHeight="1" x14ac:dyDescent="0.2">
      <c r="B40" s="514">
        <v>6.27</v>
      </c>
      <c r="C40" s="740"/>
      <c r="D40" s="741"/>
      <c r="E40" s="742"/>
      <c r="F40" s="161"/>
      <c r="G40" s="734"/>
      <c r="H40" s="727"/>
      <c r="I40" s="727"/>
      <c r="J40" s="727"/>
      <c r="K40" s="728"/>
      <c r="L40" s="106"/>
      <c r="M40" s="25"/>
    </row>
    <row r="41" spans="2:13" ht="50.1" customHeight="1" x14ac:dyDescent="0.2">
      <c r="B41" s="514">
        <v>6.28</v>
      </c>
      <c r="C41" s="740"/>
      <c r="D41" s="741"/>
      <c r="E41" s="742"/>
      <c r="F41" s="161"/>
      <c r="G41" s="734"/>
      <c r="H41" s="727"/>
      <c r="I41" s="727"/>
      <c r="J41" s="727"/>
      <c r="K41" s="728"/>
      <c r="L41" s="106"/>
      <c r="M41" s="25"/>
    </row>
    <row r="42" spans="2:13" ht="50.1" customHeight="1" x14ac:dyDescent="0.2">
      <c r="B42" s="514">
        <v>6.29</v>
      </c>
      <c r="C42" s="740"/>
      <c r="D42" s="741"/>
      <c r="E42" s="742"/>
      <c r="F42" s="161"/>
      <c r="G42" s="734"/>
      <c r="H42" s="727"/>
      <c r="I42" s="727"/>
      <c r="J42" s="727"/>
      <c r="K42" s="728"/>
      <c r="L42" s="106"/>
      <c r="M42" s="25"/>
    </row>
    <row r="43" spans="2:13" ht="50.1" customHeight="1" x14ac:dyDescent="0.2">
      <c r="B43" s="514">
        <v>6.3</v>
      </c>
      <c r="C43" s="740"/>
      <c r="D43" s="741"/>
      <c r="E43" s="742"/>
      <c r="F43" s="161"/>
      <c r="G43" s="734"/>
      <c r="H43" s="727"/>
      <c r="I43" s="727"/>
      <c r="J43" s="727"/>
      <c r="K43" s="728"/>
      <c r="L43" s="106"/>
      <c r="M43" s="25"/>
    </row>
    <row r="44" spans="2:13" ht="13.5" thickBot="1" x14ac:dyDescent="0.25">
      <c r="B44" s="77"/>
      <c r="C44" s="735"/>
      <c r="D44" s="736"/>
      <c r="E44" s="736"/>
      <c r="F44" s="736"/>
      <c r="G44" s="736"/>
      <c r="H44" s="736"/>
      <c r="I44" s="736"/>
      <c r="J44" s="736"/>
      <c r="K44" s="736"/>
      <c r="L44" s="105"/>
      <c r="M44" s="33"/>
    </row>
    <row r="45" spans="2:13" ht="18" x14ac:dyDescent="0.25">
      <c r="F45" s="58"/>
    </row>
    <row r="46" spans="2:13" ht="18" x14ac:dyDescent="0.25">
      <c r="F46" s="58"/>
    </row>
    <row r="47" spans="2:13" ht="18" x14ac:dyDescent="0.25">
      <c r="F47" s="58"/>
    </row>
    <row r="48" spans="2:13" ht="18" x14ac:dyDescent="0.25">
      <c r="F48" s="58"/>
    </row>
    <row r="49" spans="6:6" ht="18" x14ac:dyDescent="0.25">
      <c r="F49" s="58"/>
    </row>
    <row r="50" spans="6:6" ht="18" x14ac:dyDescent="0.25">
      <c r="F50" s="58"/>
    </row>
    <row r="51" spans="6:6" ht="18" x14ac:dyDescent="0.25">
      <c r="F51" s="58"/>
    </row>
    <row r="52" spans="6:6" ht="18" x14ac:dyDescent="0.25">
      <c r="F52" s="58"/>
    </row>
    <row r="53" spans="6:6" ht="18" x14ac:dyDescent="0.25">
      <c r="F53" s="58"/>
    </row>
    <row r="54" spans="6:6" ht="18" x14ac:dyDescent="0.25">
      <c r="F54" s="58"/>
    </row>
    <row r="55" spans="6:6" ht="18" x14ac:dyDescent="0.25">
      <c r="F55" s="58"/>
    </row>
    <row r="56" spans="6:6" ht="18" x14ac:dyDescent="0.25">
      <c r="F56" s="58"/>
    </row>
    <row r="57" spans="6:6" ht="18" x14ac:dyDescent="0.25">
      <c r="F57" s="58"/>
    </row>
    <row r="58" spans="6:6" ht="18" x14ac:dyDescent="0.25">
      <c r="F58" s="58"/>
    </row>
    <row r="59" spans="6:6" ht="18" x14ac:dyDescent="0.25">
      <c r="F59" s="58"/>
    </row>
    <row r="60" spans="6:6" ht="18" x14ac:dyDescent="0.25">
      <c r="F60" s="58"/>
    </row>
    <row r="61" spans="6:6" ht="18" x14ac:dyDescent="0.25">
      <c r="F61" s="58"/>
    </row>
    <row r="62" spans="6:6" ht="18" x14ac:dyDescent="0.25">
      <c r="F62" s="58"/>
    </row>
    <row r="63" spans="6:6" ht="18" x14ac:dyDescent="0.25">
      <c r="F63" s="58"/>
    </row>
    <row r="64" spans="6:6" ht="18" x14ac:dyDescent="0.25">
      <c r="F64" s="58"/>
    </row>
    <row r="65" spans="6:6" ht="18" x14ac:dyDescent="0.25">
      <c r="F65" s="58"/>
    </row>
    <row r="66" spans="6:6" ht="18" x14ac:dyDescent="0.25">
      <c r="F66" s="58"/>
    </row>
    <row r="67" spans="6:6" ht="18" x14ac:dyDescent="0.25">
      <c r="F67" s="58"/>
    </row>
    <row r="68" spans="6:6" ht="18" x14ac:dyDescent="0.25">
      <c r="F68" s="58"/>
    </row>
    <row r="69" spans="6:6" ht="18" x14ac:dyDescent="0.25">
      <c r="F69" s="58"/>
    </row>
    <row r="70" spans="6:6" ht="18" x14ac:dyDescent="0.25">
      <c r="F70" s="58"/>
    </row>
    <row r="71" spans="6:6" ht="18" x14ac:dyDescent="0.25">
      <c r="F71" s="58"/>
    </row>
    <row r="72" spans="6:6" ht="18" x14ac:dyDescent="0.25">
      <c r="F72" s="58"/>
    </row>
    <row r="73" spans="6:6" ht="18" x14ac:dyDescent="0.25">
      <c r="F73" s="58"/>
    </row>
    <row r="74" spans="6:6" ht="18" x14ac:dyDescent="0.25">
      <c r="F74" s="58"/>
    </row>
    <row r="75" spans="6:6" ht="18" x14ac:dyDescent="0.25">
      <c r="F75" s="58"/>
    </row>
    <row r="76" spans="6:6" ht="18" x14ac:dyDescent="0.25">
      <c r="F76" s="58"/>
    </row>
    <row r="77" spans="6:6" ht="18" x14ac:dyDescent="0.25">
      <c r="F77" s="58"/>
    </row>
    <row r="78" spans="6:6" ht="18" x14ac:dyDescent="0.25">
      <c r="F78" s="58"/>
    </row>
    <row r="79" spans="6:6" ht="18" x14ac:dyDescent="0.25">
      <c r="F79" s="58"/>
    </row>
    <row r="80" spans="6:6" ht="18" x14ac:dyDescent="0.25">
      <c r="F80" s="58"/>
    </row>
    <row r="81" spans="6:6" ht="18" x14ac:dyDescent="0.25">
      <c r="F81" s="58"/>
    </row>
    <row r="82" spans="6:6" ht="18" x14ac:dyDescent="0.25">
      <c r="F82" s="58"/>
    </row>
    <row r="83" spans="6:6" ht="18" x14ac:dyDescent="0.25">
      <c r="F83" s="58"/>
    </row>
    <row r="84" spans="6:6" ht="18" x14ac:dyDescent="0.25">
      <c r="F84" s="58"/>
    </row>
    <row r="85" spans="6:6" ht="18" x14ac:dyDescent="0.25">
      <c r="F85" s="58"/>
    </row>
    <row r="86" spans="6:6" ht="18" x14ac:dyDescent="0.25">
      <c r="F86" s="58"/>
    </row>
    <row r="87" spans="6:6" ht="18" x14ac:dyDescent="0.25">
      <c r="F87" s="58"/>
    </row>
    <row r="88" spans="6:6" ht="18" x14ac:dyDescent="0.25">
      <c r="F88" s="58"/>
    </row>
    <row r="89" spans="6:6" ht="18" x14ac:dyDescent="0.25">
      <c r="F89" s="58"/>
    </row>
    <row r="90" spans="6:6" ht="18" x14ac:dyDescent="0.25">
      <c r="F90" s="58"/>
    </row>
    <row r="91" spans="6:6" ht="18" x14ac:dyDescent="0.25">
      <c r="F91" s="58"/>
    </row>
    <row r="92" spans="6:6" ht="18" x14ac:dyDescent="0.25">
      <c r="F92" s="58"/>
    </row>
    <row r="93" spans="6:6" ht="18" x14ac:dyDescent="0.25">
      <c r="F93" s="58"/>
    </row>
    <row r="94" spans="6:6" ht="18" x14ac:dyDescent="0.25">
      <c r="F94" s="58"/>
    </row>
    <row r="95" spans="6:6" ht="18" x14ac:dyDescent="0.25">
      <c r="F95" s="58"/>
    </row>
    <row r="96" spans="6:6" ht="18" x14ac:dyDescent="0.25">
      <c r="F96" s="58"/>
    </row>
    <row r="97" spans="6:6" ht="18" x14ac:dyDescent="0.25">
      <c r="F97" s="58"/>
    </row>
    <row r="98" spans="6:6" ht="18" x14ac:dyDescent="0.25">
      <c r="F98" s="58"/>
    </row>
    <row r="99" spans="6:6" ht="18" x14ac:dyDescent="0.25">
      <c r="F99" s="58"/>
    </row>
    <row r="100" spans="6:6" ht="18" x14ac:dyDescent="0.25">
      <c r="F100" s="58"/>
    </row>
    <row r="101" spans="6:6" ht="18" x14ac:dyDescent="0.25">
      <c r="F101" s="58"/>
    </row>
    <row r="102" spans="6:6" ht="18" x14ac:dyDescent="0.25">
      <c r="F102" s="58"/>
    </row>
    <row r="103" spans="6:6" ht="18" x14ac:dyDescent="0.25">
      <c r="F103" s="58"/>
    </row>
    <row r="104" spans="6:6" ht="18" x14ac:dyDescent="0.25">
      <c r="F104" s="58"/>
    </row>
    <row r="105" spans="6:6" ht="18" x14ac:dyDescent="0.25">
      <c r="F105" s="58"/>
    </row>
    <row r="106" spans="6:6" ht="18" x14ac:dyDescent="0.25">
      <c r="F106" s="58"/>
    </row>
    <row r="107" spans="6:6" ht="18" x14ac:dyDescent="0.25">
      <c r="F107" s="58"/>
    </row>
    <row r="108" spans="6:6" ht="18" x14ac:dyDescent="0.25">
      <c r="F108" s="58"/>
    </row>
    <row r="109" spans="6:6" ht="18" x14ac:dyDescent="0.25">
      <c r="F109" s="58"/>
    </row>
    <row r="110" spans="6:6" ht="18" x14ac:dyDescent="0.25">
      <c r="F110" s="58"/>
    </row>
    <row r="111" spans="6:6" ht="18" x14ac:dyDescent="0.25">
      <c r="F111" s="58"/>
    </row>
    <row r="112" spans="6:6" ht="18" x14ac:dyDescent="0.25">
      <c r="F112" s="58"/>
    </row>
    <row r="113" spans="6:6" ht="18" x14ac:dyDescent="0.25">
      <c r="F113" s="58"/>
    </row>
    <row r="114" spans="6:6" ht="18" x14ac:dyDescent="0.25">
      <c r="F114" s="58"/>
    </row>
    <row r="115" spans="6:6" ht="18" x14ac:dyDescent="0.25">
      <c r="F115" s="58"/>
    </row>
    <row r="116" spans="6:6" ht="18" x14ac:dyDescent="0.25">
      <c r="F116" s="58"/>
    </row>
    <row r="117" spans="6:6" ht="18" x14ac:dyDescent="0.25">
      <c r="F117" s="58"/>
    </row>
    <row r="118" spans="6:6" ht="18" x14ac:dyDescent="0.25">
      <c r="F118" s="58"/>
    </row>
    <row r="119" spans="6:6" ht="18" x14ac:dyDescent="0.25">
      <c r="F119" s="58"/>
    </row>
    <row r="120" spans="6:6" ht="18" x14ac:dyDescent="0.25">
      <c r="F120" s="58"/>
    </row>
    <row r="121" spans="6:6" ht="18" x14ac:dyDescent="0.25">
      <c r="F121" s="58"/>
    </row>
    <row r="122" spans="6:6" ht="18" x14ac:dyDescent="0.25">
      <c r="F122" s="58"/>
    </row>
    <row r="123" spans="6:6" ht="18" x14ac:dyDescent="0.25">
      <c r="F123" s="58"/>
    </row>
    <row r="124" spans="6:6" ht="18" x14ac:dyDescent="0.25">
      <c r="F124" s="58"/>
    </row>
    <row r="125" spans="6:6" ht="18" x14ac:dyDescent="0.25">
      <c r="F125" s="58"/>
    </row>
    <row r="126" spans="6:6" ht="18" x14ac:dyDescent="0.25">
      <c r="F126" s="58"/>
    </row>
    <row r="127" spans="6:6" ht="18" x14ac:dyDescent="0.25">
      <c r="F127" s="58"/>
    </row>
    <row r="128" spans="6:6" ht="18" x14ac:dyDescent="0.25">
      <c r="F128" s="58"/>
    </row>
    <row r="129" spans="6:6" ht="18" x14ac:dyDescent="0.25">
      <c r="F129" s="58"/>
    </row>
    <row r="130" spans="6:6" ht="18" x14ac:dyDescent="0.25">
      <c r="F130" s="58"/>
    </row>
    <row r="131" spans="6:6" ht="18" x14ac:dyDescent="0.25">
      <c r="F131" s="58"/>
    </row>
    <row r="132" spans="6:6" ht="18" x14ac:dyDescent="0.25">
      <c r="F132" s="58"/>
    </row>
    <row r="133" spans="6:6" ht="18" x14ac:dyDescent="0.25">
      <c r="F133" s="58"/>
    </row>
    <row r="134" spans="6:6" ht="18" x14ac:dyDescent="0.25">
      <c r="F134" s="58"/>
    </row>
    <row r="135" spans="6:6" ht="18" x14ac:dyDescent="0.25">
      <c r="F135" s="58"/>
    </row>
    <row r="136" spans="6:6" ht="18" x14ac:dyDescent="0.25">
      <c r="F136" s="58"/>
    </row>
    <row r="137" spans="6:6" ht="18" x14ac:dyDescent="0.25">
      <c r="F137" s="58"/>
    </row>
    <row r="138" spans="6:6" ht="18" x14ac:dyDescent="0.25">
      <c r="F138" s="58"/>
    </row>
    <row r="139" spans="6:6" ht="18" x14ac:dyDescent="0.25">
      <c r="F139" s="58"/>
    </row>
    <row r="140" spans="6:6" ht="18" x14ac:dyDescent="0.25">
      <c r="F140" s="58"/>
    </row>
    <row r="141" spans="6:6" ht="18" x14ac:dyDescent="0.25">
      <c r="F141" s="58"/>
    </row>
    <row r="142" spans="6:6" ht="18" x14ac:dyDescent="0.25">
      <c r="F142" s="58"/>
    </row>
    <row r="143" spans="6:6" ht="18" x14ac:dyDescent="0.25">
      <c r="F143" s="58"/>
    </row>
    <row r="144" spans="6:6" ht="18" x14ac:dyDescent="0.25">
      <c r="F144" s="58"/>
    </row>
    <row r="145" spans="6:6" ht="18" x14ac:dyDescent="0.25">
      <c r="F145" s="58"/>
    </row>
    <row r="146" spans="6:6" ht="18" x14ac:dyDescent="0.25">
      <c r="F146" s="58"/>
    </row>
    <row r="147" spans="6:6" ht="18" x14ac:dyDescent="0.25">
      <c r="F147" s="58"/>
    </row>
    <row r="148" spans="6:6" ht="18" x14ac:dyDescent="0.25">
      <c r="F148" s="58"/>
    </row>
    <row r="149" spans="6:6" ht="18" x14ac:dyDescent="0.25">
      <c r="F149" s="58"/>
    </row>
    <row r="150" spans="6:6" ht="18" x14ac:dyDescent="0.25">
      <c r="F150" s="58"/>
    </row>
    <row r="151" spans="6:6" ht="18" x14ac:dyDescent="0.25">
      <c r="F151" s="58"/>
    </row>
    <row r="152" spans="6:6" ht="18" x14ac:dyDescent="0.25">
      <c r="F152" s="58"/>
    </row>
    <row r="153" spans="6:6" ht="18" x14ac:dyDescent="0.25">
      <c r="F153" s="58"/>
    </row>
    <row r="154" spans="6:6" ht="18" x14ac:dyDescent="0.25">
      <c r="F154" s="58"/>
    </row>
    <row r="155" spans="6:6" ht="18" x14ac:dyDescent="0.25">
      <c r="F155" s="58"/>
    </row>
    <row r="156" spans="6:6" ht="18" x14ac:dyDescent="0.25">
      <c r="F156" s="58"/>
    </row>
    <row r="157" spans="6:6" ht="18" x14ac:dyDescent="0.25">
      <c r="F157" s="58"/>
    </row>
    <row r="158" spans="6:6" ht="18" x14ac:dyDescent="0.25">
      <c r="F158" s="58"/>
    </row>
    <row r="159" spans="6:6" ht="18" x14ac:dyDescent="0.25">
      <c r="F159" s="58"/>
    </row>
    <row r="160" spans="6:6" ht="18" x14ac:dyDescent="0.25">
      <c r="F160" s="58"/>
    </row>
    <row r="161" spans="6:6" ht="18" x14ac:dyDescent="0.25">
      <c r="F161" s="58"/>
    </row>
    <row r="162" spans="6:6" ht="18" x14ac:dyDescent="0.25">
      <c r="F162" s="58"/>
    </row>
    <row r="163" spans="6:6" ht="18" x14ac:dyDescent="0.25">
      <c r="F163" s="58"/>
    </row>
    <row r="164" spans="6:6" ht="18" x14ac:dyDescent="0.25">
      <c r="F164" s="58"/>
    </row>
    <row r="165" spans="6:6" ht="18" x14ac:dyDescent="0.25">
      <c r="F165" s="58"/>
    </row>
    <row r="166" spans="6:6" ht="18" x14ac:dyDescent="0.25">
      <c r="F166" s="58"/>
    </row>
    <row r="167" spans="6:6" ht="18" x14ac:dyDescent="0.25">
      <c r="F167" s="58"/>
    </row>
    <row r="168" spans="6:6" ht="18" x14ac:dyDescent="0.25">
      <c r="F168" s="58"/>
    </row>
    <row r="169" spans="6:6" ht="18" x14ac:dyDescent="0.25">
      <c r="F169" s="58"/>
    </row>
    <row r="170" spans="6:6" ht="18" x14ac:dyDescent="0.25">
      <c r="F170" s="58"/>
    </row>
    <row r="171" spans="6:6" ht="18" x14ac:dyDescent="0.25">
      <c r="F171" s="58"/>
    </row>
    <row r="172" spans="6:6" ht="18" x14ac:dyDescent="0.25">
      <c r="F172" s="58"/>
    </row>
    <row r="173" spans="6:6" ht="18" x14ac:dyDescent="0.25">
      <c r="F173" s="58"/>
    </row>
    <row r="174" spans="6:6" ht="18" x14ac:dyDescent="0.25">
      <c r="F174" s="58"/>
    </row>
    <row r="175" spans="6:6" ht="18" x14ac:dyDescent="0.25">
      <c r="F175" s="58"/>
    </row>
    <row r="176" spans="6:6" ht="18" x14ac:dyDescent="0.25">
      <c r="F176" s="58"/>
    </row>
    <row r="177" spans="6:6" ht="18" x14ac:dyDescent="0.25">
      <c r="F177" s="58"/>
    </row>
    <row r="178" spans="6:6" ht="18" x14ac:dyDescent="0.25">
      <c r="F178" s="58"/>
    </row>
    <row r="179" spans="6:6" ht="18" x14ac:dyDescent="0.25">
      <c r="F179" s="58"/>
    </row>
    <row r="180" spans="6:6" ht="18" x14ac:dyDescent="0.25">
      <c r="F180" s="58"/>
    </row>
    <row r="181" spans="6:6" ht="18" x14ac:dyDescent="0.25">
      <c r="F181" s="58"/>
    </row>
    <row r="182" spans="6:6" ht="18" x14ac:dyDescent="0.25">
      <c r="F182" s="58"/>
    </row>
    <row r="183" spans="6:6" ht="18" x14ac:dyDescent="0.25">
      <c r="F183" s="58"/>
    </row>
    <row r="184" spans="6:6" ht="18" x14ac:dyDescent="0.25">
      <c r="F184" s="58"/>
    </row>
    <row r="185" spans="6:6" ht="18" x14ac:dyDescent="0.25">
      <c r="F185" s="58"/>
    </row>
    <row r="186" spans="6:6" ht="18" x14ac:dyDescent="0.25">
      <c r="F186" s="58"/>
    </row>
    <row r="187" spans="6:6" ht="18" x14ac:dyDescent="0.25">
      <c r="F187" s="58"/>
    </row>
    <row r="188" spans="6:6" ht="18" x14ac:dyDescent="0.25">
      <c r="F188" s="58"/>
    </row>
    <row r="189" spans="6:6" ht="18" x14ac:dyDescent="0.25">
      <c r="F189" s="58"/>
    </row>
    <row r="190" spans="6:6" ht="18" x14ac:dyDescent="0.25">
      <c r="F190" s="58"/>
    </row>
    <row r="191" spans="6:6" ht="18" x14ac:dyDescent="0.25">
      <c r="F191" s="58"/>
    </row>
    <row r="192" spans="6:6" ht="18" x14ac:dyDescent="0.25">
      <c r="F192" s="58"/>
    </row>
    <row r="193" spans="6:6" ht="18" x14ac:dyDescent="0.25">
      <c r="F193" s="58"/>
    </row>
    <row r="194" spans="6:6" ht="18" x14ac:dyDescent="0.25">
      <c r="F194" s="58"/>
    </row>
    <row r="195" spans="6:6" ht="18" x14ac:dyDescent="0.25">
      <c r="F195" s="58"/>
    </row>
    <row r="196" spans="6:6" ht="18" x14ac:dyDescent="0.25">
      <c r="F196" s="58"/>
    </row>
  </sheetData>
  <sheetProtection formatCells="0" formatColumns="0" formatRows="0" insertRows="0"/>
  <mergeCells count="45">
    <mergeCell ref="D9:G9"/>
    <mergeCell ref="D10:D12"/>
    <mergeCell ref="D13:D15"/>
    <mergeCell ref="D17:D18"/>
    <mergeCell ref="D19:D20"/>
    <mergeCell ref="C30:E30"/>
    <mergeCell ref="G30:K30"/>
    <mergeCell ref="C31:E31"/>
    <mergeCell ref="G31:K31"/>
    <mergeCell ref="C32:E32"/>
    <mergeCell ref="G32:K32"/>
    <mergeCell ref="C23:L23"/>
    <mergeCell ref="C25:E25"/>
    <mergeCell ref="G25:K25"/>
    <mergeCell ref="C26:E26"/>
    <mergeCell ref="G26:K26"/>
    <mergeCell ref="C44:K44"/>
    <mergeCell ref="C38:E38"/>
    <mergeCell ref="G38:K38"/>
    <mergeCell ref="C39:E39"/>
    <mergeCell ref="G39:K39"/>
    <mergeCell ref="C40:E40"/>
    <mergeCell ref="G40:K40"/>
    <mergeCell ref="C41:E41"/>
    <mergeCell ref="C42:E42"/>
    <mergeCell ref="G41:K41"/>
    <mergeCell ref="C43:E43"/>
    <mergeCell ref="G43:K43"/>
    <mergeCell ref="G42:K42"/>
    <mergeCell ref="C36:E36"/>
    <mergeCell ref="G36:K36"/>
    <mergeCell ref="C27:E27"/>
    <mergeCell ref="G27:K27"/>
    <mergeCell ref="C37:E37"/>
    <mergeCell ref="G37:K37"/>
    <mergeCell ref="C33:E33"/>
    <mergeCell ref="G33:K33"/>
    <mergeCell ref="C34:E34"/>
    <mergeCell ref="G34:K34"/>
    <mergeCell ref="C35:E35"/>
    <mergeCell ref="G35:K35"/>
    <mergeCell ref="C28:E28"/>
    <mergeCell ref="G28:K28"/>
    <mergeCell ref="C29:E29"/>
    <mergeCell ref="G29:K29"/>
  </mergeCells>
  <conditionalFormatting sqref="L26:L43">
    <cfRule type="cellIs" dxfId="206" priority="4" stopIfTrue="1" operator="equal">
      <formula>$O$25</formula>
    </cfRule>
    <cfRule type="cellIs" dxfId="205" priority="5" stopIfTrue="1" operator="equal">
      <formula>$O$24</formula>
    </cfRule>
    <cfRule type="cellIs" dxfId="204" priority="6" stopIfTrue="1" operator="equal">
      <formula>$O$23</formula>
    </cfRule>
  </conditionalFormatting>
  <dataValidations count="2">
    <dataValidation type="decimal" allowBlank="1" showInputMessage="1" showErrorMessage="1" error="Please enter a value from 0 to 100" sqref="C10:C20 H10:J20">
      <formula1>0</formula1>
      <formula2>1</formula2>
    </dataValidation>
    <dataValidation type="list" allowBlank="1" showInputMessage="1" showErrorMessage="1" sqref="L26:L43">
      <formula1>$O$23:$O$25</formula1>
    </dataValidation>
  </dataValidations>
  <pageMargins left="0.70866141732283472" right="0.70866141732283472" top="0.74803149606299213" bottom="0.74803149606299213" header="0.31496062992125984" footer="0.31496062992125984"/>
  <pageSetup paperSize="9" scale="36" fitToHeight="2" orientation="portrait"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Y27"/>
  <sheetViews>
    <sheetView showGridLines="0" topLeftCell="I1" workbookViewId="0">
      <pane ySplit="6" topLeftCell="A13" activePane="bottomLeft" state="frozen"/>
      <selection activeCell="W1" sqref="W1:X3"/>
      <selection pane="bottomLeft" activeCell="Y18" sqref="Y18"/>
    </sheetView>
  </sheetViews>
  <sheetFormatPr defaultRowHeight="12.75" outlineLevelRow="1" outlineLevelCol="1" x14ac:dyDescent="0.2"/>
  <cols>
    <col min="1" max="1" width="13.42578125" customWidth="1" outlineLevel="1"/>
    <col min="2" max="2" width="13.28515625" customWidth="1" outlineLevel="1"/>
    <col min="3" max="3" width="23.42578125" customWidth="1" outlineLevel="1"/>
    <col min="4" max="4" width="7.28515625" customWidth="1" outlineLevel="1"/>
    <col min="5" max="5" width="18.5703125" customWidth="1" outlineLevel="1"/>
    <col min="6" max="6" width="14.42578125" customWidth="1" outlineLevel="1"/>
    <col min="7" max="7" width="9.7109375" customWidth="1" outlineLevel="1"/>
    <col min="8" max="8" width="45.85546875" customWidth="1" outlineLevel="1"/>
    <col min="9" max="9" width="8.85546875" customWidth="1" outlineLevel="1"/>
    <col min="10" max="10" width="7.5703125" customWidth="1" outlineLevel="1"/>
    <col min="11" max="11" width="7.5703125" customWidth="1"/>
    <col min="12" max="12" width="5.28515625" style="590" customWidth="1"/>
    <col min="13" max="13" width="17" customWidth="1"/>
    <col min="14" max="14" width="19.85546875" bestFit="1" customWidth="1"/>
    <col min="15" max="15" width="11.7109375" customWidth="1"/>
    <col min="16" max="16" width="13" customWidth="1"/>
    <col min="17" max="17" width="11.7109375" customWidth="1"/>
    <col min="18" max="18" width="12.5703125" customWidth="1"/>
    <col min="19" max="19" width="11.7109375" customWidth="1"/>
    <col min="20" max="20" width="13" customWidth="1"/>
    <col min="21" max="21" width="11.28515625" customWidth="1"/>
    <col min="22" max="22" width="13" customWidth="1"/>
    <col min="23" max="23" width="11.7109375" customWidth="1"/>
    <col min="24" max="24" width="13" customWidth="1"/>
    <col min="25" max="25" width="62" bestFit="1" customWidth="1"/>
  </cols>
  <sheetData>
    <row r="1" spans="1:25" ht="15.75" thickBot="1" x14ac:dyDescent="0.3">
      <c r="M1" s="475" t="s">
        <v>382</v>
      </c>
      <c r="N1" s="474" t="s">
        <v>383</v>
      </c>
      <c r="O1" s="426" t="s">
        <v>384</v>
      </c>
      <c r="W1" s="524" t="s">
        <v>310</v>
      </c>
      <c r="X1" s="263"/>
    </row>
    <row r="2" spans="1:25" x14ac:dyDescent="0.2">
      <c r="O2" s="426" t="s">
        <v>393</v>
      </c>
      <c r="W2" s="515"/>
      <c r="X2" s="455" t="s">
        <v>311</v>
      </c>
    </row>
    <row r="3" spans="1:25" ht="13.5" thickBot="1" x14ac:dyDescent="0.25">
      <c r="W3" s="538"/>
      <c r="X3" s="455" t="s">
        <v>435</v>
      </c>
    </row>
    <row r="4" spans="1:25" x14ac:dyDescent="0.2">
      <c r="L4" s="591"/>
      <c r="M4" s="283"/>
      <c r="N4" s="284" t="s">
        <v>129</v>
      </c>
      <c r="O4" s="282"/>
      <c r="P4" s="282"/>
      <c r="Q4" s="282"/>
      <c r="R4" s="282"/>
      <c r="S4" s="282"/>
      <c r="T4" s="282"/>
      <c r="U4" s="282"/>
      <c r="V4" s="282"/>
      <c r="Y4" s="282"/>
    </row>
    <row r="5" spans="1:25" x14ac:dyDescent="0.2">
      <c r="L5" s="536" t="s">
        <v>130</v>
      </c>
      <c r="M5" s="532" t="s">
        <v>131</v>
      </c>
      <c r="N5" s="531" t="s">
        <v>231</v>
      </c>
      <c r="O5" s="531" t="s">
        <v>132</v>
      </c>
      <c r="P5" s="531" t="s">
        <v>133</v>
      </c>
      <c r="Q5" s="531" t="s">
        <v>134</v>
      </c>
      <c r="R5" s="531" t="s">
        <v>135</v>
      </c>
      <c r="S5" s="531" t="s">
        <v>136</v>
      </c>
      <c r="T5" s="531" t="s">
        <v>137</v>
      </c>
      <c r="U5" s="531" t="s">
        <v>138</v>
      </c>
      <c r="V5" s="531" t="s">
        <v>139</v>
      </c>
      <c r="W5" s="531" t="s">
        <v>140</v>
      </c>
      <c r="X5" s="533" t="s">
        <v>141</v>
      </c>
      <c r="Y5" s="534" t="s">
        <v>142</v>
      </c>
    </row>
    <row r="6" spans="1:25" hidden="1" outlineLevel="1" x14ac:dyDescent="0.2">
      <c r="A6" s="458" t="s">
        <v>233</v>
      </c>
      <c r="B6" s="459" t="s">
        <v>299</v>
      </c>
      <c r="C6" s="459" t="s">
        <v>234</v>
      </c>
      <c r="D6" s="459" t="s">
        <v>235</v>
      </c>
      <c r="E6" s="459" t="s">
        <v>236</v>
      </c>
      <c r="F6" s="459" t="s">
        <v>244</v>
      </c>
      <c r="G6" s="459" t="s">
        <v>237</v>
      </c>
      <c r="H6" s="459" t="s">
        <v>238</v>
      </c>
      <c r="I6" s="459" t="s">
        <v>245</v>
      </c>
      <c r="J6" s="459" t="s">
        <v>251</v>
      </c>
      <c r="K6" s="477" t="s">
        <v>248</v>
      </c>
      <c r="L6" s="536" t="s">
        <v>130</v>
      </c>
      <c r="M6" s="531" t="s">
        <v>131</v>
      </c>
      <c r="N6" s="531" t="s">
        <v>231</v>
      </c>
      <c r="O6" s="531" t="s">
        <v>132</v>
      </c>
      <c r="P6" s="531" t="s">
        <v>133</v>
      </c>
      <c r="Q6" s="531" t="s">
        <v>134</v>
      </c>
      <c r="R6" s="531" t="s">
        <v>135</v>
      </c>
      <c r="S6" s="531" t="s">
        <v>136</v>
      </c>
      <c r="T6" s="531" t="s">
        <v>137</v>
      </c>
      <c r="U6" s="531" t="s">
        <v>138</v>
      </c>
      <c r="V6" s="531" t="s">
        <v>139</v>
      </c>
      <c r="W6" s="531" t="s">
        <v>140</v>
      </c>
      <c r="X6" s="531" t="s">
        <v>141</v>
      </c>
      <c r="Y6" s="535" t="s">
        <v>142</v>
      </c>
    </row>
    <row r="7" spans="1:25" ht="24" collapsed="1" x14ac:dyDescent="0.2">
      <c r="A7" t="str">
        <f>'Form 1 - Core RRL'!$M$3</f>
        <v>NHS Golden Jubilee</v>
      </c>
      <c r="B7" t="str">
        <f>'Form 1 - Core RRL'!$L$3</f>
        <v>nhs_19</v>
      </c>
      <c r="C7" t="str">
        <f>'Form 1 - Core RRL'!$M$4</f>
        <v>FINANCIAL PLAN 2021-22</v>
      </c>
      <c r="E7" s="422" t="str">
        <f>$N$1</f>
        <v>Form 7a - Covid - HB</v>
      </c>
      <c r="F7" s="424">
        <f>L7</f>
        <v>1</v>
      </c>
      <c r="G7" s="422" t="s">
        <v>230</v>
      </c>
      <c r="H7" t="str">
        <f t="shared" ref="H7:H25" si="0">M7</f>
        <v>Additional staff costs HSCPs</v>
      </c>
      <c r="I7" s="422" t="s">
        <v>246</v>
      </c>
      <c r="K7" s="476"/>
      <c r="L7" s="537">
        <v>1</v>
      </c>
      <c r="M7" s="528" t="s">
        <v>143</v>
      </c>
      <c r="N7" s="599">
        <v>0</v>
      </c>
      <c r="O7" s="529">
        <v>0.25</v>
      </c>
      <c r="P7" s="530">
        <f t="shared" ref="P7:P21" si="1">SUM(N7*O7)</f>
        <v>0</v>
      </c>
      <c r="Q7" s="529">
        <v>0.1</v>
      </c>
      <c r="R7" s="530">
        <f t="shared" ref="R7:R21" si="2">SUM(N7*Q7)</f>
        <v>0</v>
      </c>
      <c r="S7" s="529">
        <v>0</v>
      </c>
      <c r="T7" s="530">
        <f t="shared" ref="T7:T21" si="3">SUM(N7*S7)</f>
        <v>0</v>
      </c>
      <c r="U7" s="529">
        <v>0</v>
      </c>
      <c r="V7" s="530">
        <f t="shared" ref="V7:V21" si="4">SUM(N7*U7)</f>
        <v>0</v>
      </c>
      <c r="W7" s="529">
        <v>0</v>
      </c>
      <c r="X7" s="530">
        <f t="shared" ref="X7:X21" si="5">SUM(N7*W7)</f>
        <v>0</v>
      </c>
      <c r="Y7" s="525" t="s">
        <v>484</v>
      </c>
    </row>
    <row r="8" spans="1:25" ht="24" x14ac:dyDescent="0.2">
      <c r="A8" t="str">
        <f>$A$7</f>
        <v>NHS Golden Jubilee</v>
      </c>
      <c r="B8" t="str">
        <f>$B$7</f>
        <v>nhs_19</v>
      </c>
      <c r="C8" t="str">
        <f>$C$7</f>
        <v>FINANCIAL PLAN 2021-22</v>
      </c>
      <c r="E8" s="422" t="str">
        <f t="shared" ref="E8:E25" si="6">$N$1</f>
        <v>Form 7a - Covid - HB</v>
      </c>
      <c r="F8" s="424">
        <f t="shared" ref="F8:F25" si="7">L8</f>
        <v>2</v>
      </c>
      <c r="G8" s="422" t="str">
        <f>$G$7</f>
        <v>Covid</v>
      </c>
      <c r="H8" t="str">
        <f t="shared" si="0"/>
        <v>Digital transformation</v>
      </c>
      <c r="I8" s="422" t="str">
        <f>$I$7</f>
        <v>No</v>
      </c>
      <c r="K8" s="476"/>
      <c r="L8" s="537">
        <f>L7+1</f>
        <v>2</v>
      </c>
      <c r="M8" s="528" t="s">
        <v>145</v>
      </c>
      <c r="N8" s="599">
        <v>0</v>
      </c>
      <c r="O8" s="529">
        <v>0.5</v>
      </c>
      <c r="P8" s="530">
        <f t="shared" si="1"/>
        <v>0</v>
      </c>
      <c r="Q8" s="529">
        <v>0.5</v>
      </c>
      <c r="R8" s="530">
        <f t="shared" si="2"/>
        <v>0</v>
      </c>
      <c r="S8" s="529">
        <v>0.5</v>
      </c>
      <c r="T8" s="530">
        <f t="shared" si="3"/>
        <v>0</v>
      </c>
      <c r="U8" s="529">
        <v>0.5</v>
      </c>
      <c r="V8" s="530">
        <f t="shared" si="4"/>
        <v>0</v>
      </c>
      <c r="W8" s="529">
        <v>0.5</v>
      </c>
      <c r="X8" s="530">
        <f t="shared" si="5"/>
        <v>0</v>
      </c>
      <c r="Y8" s="526" t="s">
        <v>146</v>
      </c>
    </row>
    <row r="9" spans="1:25" ht="24" x14ac:dyDescent="0.2">
      <c r="A9" t="str">
        <f t="shared" ref="A9:A25" si="8">$A$7</f>
        <v>NHS Golden Jubilee</v>
      </c>
      <c r="B9" t="str">
        <f t="shared" ref="B9:B25" si="9">$B$7</f>
        <v>nhs_19</v>
      </c>
      <c r="C9" t="str">
        <f t="shared" ref="C9:C25" si="10">$C$7</f>
        <v>FINANCIAL PLAN 2021-22</v>
      </c>
      <c r="E9" s="422" t="str">
        <f t="shared" si="6"/>
        <v>Form 7a - Covid - HB</v>
      </c>
      <c r="F9" s="424">
        <f t="shared" si="7"/>
        <v>3</v>
      </c>
      <c r="G9" s="422" t="str">
        <f t="shared" ref="G9:G25" si="11">$G$7</f>
        <v>Covid</v>
      </c>
      <c r="H9" t="str">
        <f t="shared" si="0"/>
        <v>Equipment and Maintenance costs</v>
      </c>
      <c r="I9" s="422" t="str">
        <f t="shared" ref="I9:I24" si="12">$I$7</f>
        <v>No</v>
      </c>
      <c r="K9" s="476"/>
      <c r="L9" s="537">
        <f t="shared" ref="L9:L25" si="13">L8+1</f>
        <v>3</v>
      </c>
      <c r="M9" s="528" t="s">
        <v>147</v>
      </c>
      <c r="N9" s="599">
        <v>0</v>
      </c>
      <c r="O9" s="529">
        <v>0.7</v>
      </c>
      <c r="P9" s="530">
        <f t="shared" si="1"/>
        <v>0</v>
      </c>
      <c r="Q9" s="529">
        <v>0.4</v>
      </c>
      <c r="R9" s="530">
        <f t="shared" si="2"/>
        <v>0</v>
      </c>
      <c r="S9" s="529">
        <v>0.2</v>
      </c>
      <c r="T9" s="530">
        <f t="shared" si="3"/>
        <v>0</v>
      </c>
      <c r="U9" s="529">
        <v>0.2</v>
      </c>
      <c r="V9" s="530">
        <f t="shared" si="4"/>
        <v>0</v>
      </c>
      <c r="W9" s="529">
        <v>0.2</v>
      </c>
      <c r="X9" s="530">
        <f t="shared" si="5"/>
        <v>0</v>
      </c>
      <c r="Y9" s="526" t="s">
        <v>148</v>
      </c>
    </row>
    <row r="10" spans="1:25" ht="36" x14ac:dyDescent="0.2">
      <c r="A10" t="str">
        <f t="shared" si="8"/>
        <v>NHS Golden Jubilee</v>
      </c>
      <c r="B10" t="str">
        <f t="shared" si="9"/>
        <v>nhs_19</v>
      </c>
      <c r="C10" t="str">
        <f t="shared" si="10"/>
        <v>FINANCIAL PLAN 2021-22</v>
      </c>
      <c r="E10" s="422" t="str">
        <f t="shared" si="6"/>
        <v>Form 7a - Covid - HB</v>
      </c>
      <c r="F10" s="424">
        <f t="shared" si="7"/>
        <v>4</v>
      </c>
      <c r="G10" s="422" t="str">
        <f t="shared" si="11"/>
        <v>Covid</v>
      </c>
      <c r="H10" t="str">
        <f t="shared" si="0"/>
        <v>Hospital scale up - Staffing and beds (non-recurring)</v>
      </c>
      <c r="I10" s="422" t="str">
        <f t="shared" si="12"/>
        <v>No</v>
      </c>
      <c r="K10" s="476"/>
      <c r="L10" s="537">
        <f t="shared" si="13"/>
        <v>4</v>
      </c>
      <c r="M10" s="528" t="s">
        <v>149</v>
      </c>
      <c r="N10" s="599">
        <v>0</v>
      </c>
      <c r="O10" s="529">
        <v>0.45</v>
      </c>
      <c r="P10" s="530">
        <f t="shared" si="1"/>
        <v>0</v>
      </c>
      <c r="Q10" s="529">
        <v>0.25</v>
      </c>
      <c r="R10" s="530">
        <f t="shared" si="2"/>
        <v>0</v>
      </c>
      <c r="S10" s="529">
        <v>0.25</v>
      </c>
      <c r="T10" s="530">
        <f t="shared" si="3"/>
        <v>0</v>
      </c>
      <c r="U10" s="529">
        <v>0.25</v>
      </c>
      <c r="V10" s="530">
        <f t="shared" si="4"/>
        <v>0</v>
      </c>
      <c r="W10" s="529">
        <v>0.25</v>
      </c>
      <c r="X10" s="530">
        <f t="shared" si="5"/>
        <v>0</v>
      </c>
      <c r="Y10" s="526" t="s">
        <v>150</v>
      </c>
    </row>
    <row r="11" spans="1:25" ht="36" x14ac:dyDescent="0.2">
      <c r="A11" t="str">
        <f t="shared" si="8"/>
        <v>NHS Golden Jubilee</v>
      </c>
      <c r="B11" t="str">
        <f t="shared" si="9"/>
        <v>nhs_19</v>
      </c>
      <c r="C11" t="str">
        <f t="shared" si="10"/>
        <v>FINANCIAL PLAN 2021-22</v>
      </c>
      <c r="E11" s="422" t="str">
        <f t="shared" si="6"/>
        <v>Form 7a - Covid - HB</v>
      </c>
      <c r="F11" s="424">
        <f t="shared" si="7"/>
        <v>5</v>
      </c>
      <c r="G11" s="422" t="str">
        <f t="shared" si="11"/>
        <v>Covid</v>
      </c>
      <c r="H11" t="str">
        <f t="shared" si="0"/>
        <v>Loss of income</v>
      </c>
      <c r="I11" s="422" t="str">
        <f t="shared" si="12"/>
        <v>No</v>
      </c>
      <c r="K11" s="476"/>
      <c r="L11" s="537">
        <f t="shared" si="13"/>
        <v>5</v>
      </c>
      <c r="M11" s="528" t="s">
        <v>151</v>
      </c>
      <c r="N11" s="599">
        <v>0</v>
      </c>
      <c r="O11" s="529">
        <v>0.2</v>
      </c>
      <c r="P11" s="530">
        <v>3.46</v>
      </c>
      <c r="Q11" s="529">
        <v>0</v>
      </c>
      <c r="R11" s="530">
        <f t="shared" si="2"/>
        <v>0</v>
      </c>
      <c r="S11" s="529">
        <v>0</v>
      </c>
      <c r="T11" s="530">
        <f t="shared" si="3"/>
        <v>0</v>
      </c>
      <c r="U11" s="529">
        <v>0</v>
      </c>
      <c r="V11" s="530">
        <f t="shared" si="4"/>
        <v>0</v>
      </c>
      <c r="W11" s="529">
        <v>0</v>
      </c>
      <c r="X11" s="530">
        <f t="shared" si="5"/>
        <v>0</v>
      </c>
      <c r="Y11" s="526" t="s">
        <v>482</v>
      </c>
    </row>
    <row r="12" spans="1:25" x14ac:dyDescent="0.2">
      <c r="A12" t="str">
        <f t="shared" si="8"/>
        <v>NHS Golden Jubilee</v>
      </c>
      <c r="B12" t="str">
        <f t="shared" si="9"/>
        <v>nhs_19</v>
      </c>
      <c r="C12" t="str">
        <f t="shared" si="10"/>
        <v>FINANCIAL PLAN 2021-22</v>
      </c>
      <c r="E12" s="422" t="str">
        <f t="shared" si="6"/>
        <v>Form 7a - Covid - HB</v>
      </c>
      <c r="F12" s="424">
        <f t="shared" si="7"/>
        <v>6</v>
      </c>
      <c r="G12" s="422" t="str">
        <f t="shared" si="11"/>
        <v>Covid</v>
      </c>
      <c r="H12" t="str">
        <f t="shared" si="0"/>
        <v>Louisa Jordan</v>
      </c>
      <c r="I12" s="422" t="str">
        <f t="shared" si="12"/>
        <v>No</v>
      </c>
      <c r="K12" s="476"/>
      <c r="L12" s="537">
        <f t="shared" si="13"/>
        <v>6</v>
      </c>
      <c r="M12" s="528" t="s">
        <v>153</v>
      </c>
      <c r="N12" s="599">
        <v>0</v>
      </c>
      <c r="O12" s="529">
        <v>0.4</v>
      </c>
      <c r="P12" s="530">
        <f t="shared" si="1"/>
        <v>0</v>
      </c>
      <c r="Q12" s="529">
        <v>0</v>
      </c>
      <c r="R12" s="530">
        <f t="shared" si="2"/>
        <v>0</v>
      </c>
      <c r="S12" s="529">
        <v>0</v>
      </c>
      <c r="T12" s="530">
        <f t="shared" si="3"/>
        <v>0</v>
      </c>
      <c r="U12" s="529">
        <v>0</v>
      </c>
      <c r="V12" s="530">
        <f t="shared" si="4"/>
        <v>0</v>
      </c>
      <c r="W12" s="529">
        <v>0</v>
      </c>
      <c r="X12" s="530">
        <f t="shared" si="5"/>
        <v>0</v>
      </c>
      <c r="Y12" s="526" t="s">
        <v>483</v>
      </c>
    </row>
    <row r="13" spans="1:25" ht="48" x14ac:dyDescent="0.2">
      <c r="A13" t="str">
        <f t="shared" si="8"/>
        <v>NHS Golden Jubilee</v>
      </c>
      <c r="B13" t="str">
        <f t="shared" si="9"/>
        <v>nhs_19</v>
      </c>
      <c r="C13" t="str">
        <f t="shared" si="10"/>
        <v>FINANCIAL PLAN 2021-22</v>
      </c>
      <c r="E13" s="422" t="str">
        <f t="shared" si="6"/>
        <v>Form 7a - Covid - HB</v>
      </c>
      <c r="F13" s="424">
        <f t="shared" si="7"/>
        <v>7</v>
      </c>
      <c r="G13" s="422" t="str">
        <f t="shared" si="11"/>
        <v>Covid</v>
      </c>
      <c r="H13" t="str">
        <f t="shared" si="0"/>
        <v>Other</v>
      </c>
      <c r="I13" s="422" t="str">
        <f t="shared" si="12"/>
        <v>No</v>
      </c>
      <c r="K13" s="476"/>
      <c r="L13" s="537">
        <f t="shared" si="13"/>
        <v>7</v>
      </c>
      <c r="M13" s="528" t="s">
        <v>84</v>
      </c>
      <c r="N13" s="599">
        <v>0</v>
      </c>
      <c r="O13" s="529">
        <v>0.25</v>
      </c>
      <c r="P13" s="530">
        <f>3.533+0.102</f>
        <v>3.6349999999999998</v>
      </c>
      <c r="Q13" s="529">
        <v>0</v>
      </c>
      <c r="R13" s="530">
        <f t="shared" si="2"/>
        <v>0</v>
      </c>
      <c r="S13" s="529">
        <v>0</v>
      </c>
      <c r="T13" s="530">
        <f t="shared" si="3"/>
        <v>0</v>
      </c>
      <c r="U13" s="529">
        <v>0</v>
      </c>
      <c r="V13" s="530">
        <f t="shared" si="4"/>
        <v>0</v>
      </c>
      <c r="W13" s="529">
        <v>0</v>
      </c>
      <c r="X13" s="530">
        <f t="shared" si="5"/>
        <v>0</v>
      </c>
      <c r="Y13" s="526" t="s">
        <v>487</v>
      </c>
    </row>
    <row r="14" spans="1:25" ht="48" x14ac:dyDescent="0.2">
      <c r="A14" t="str">
        <f t="shared" si="8"/>
        <v>NHS Golden Jubilee</v>
      </c>
      <c r="B14" t="str">
        <f t="shared" si="9"/>
        <v>nhs_19</v>
      </c>
      <c r="C14" t="str">
        <f t="shared" si="10"/>
        <v>FINANCIAL PLAN 2021-22</v>
      </c>
      <c r="E14" s="422" t="str">
        <f t="shared" si="6"/>
        <v>Form 7a - Covid - HB</v>
      </c>
      <c r="F14" s="424">
        <f t="shared" si="7"/>
        <v>8</v>
      </c>
      <c r="G14" s="422" t="str">
        <f t="shared" si="11"/>
        <v>Covid</v>
      </c>
      <c r="H14" t="str">
        <f t="shared" si="0"/>
        <v>Planned Care</v>
      </c>
      <c r="I14" s="422" t="str">
        <f t="shared" si="12"/>
        <v>No</v>
      </c>
      <c r="K14" s="476"/>
      <c r="L14" s="537">
        <f t="shared" si="13"/>
        <v>8</v>
      </c>
      <c r="M14" s="528" t="s">
        <v>156</v>
      </c>
      <c r="N14" s="599">
        <v>0</v>
      </c>
      <c r="O14" s="529">
        <v>0.6</v>
      </c>
      <c r="P14" s="530">
        <f t="shared" si="1"/>
        <v>0</v>
      </c>
      <c r="Q14" s="529">
        <v>0.3</v>
      </c>
      <c r="R14" s="530">
        <f t="shared" si="2"/>
        <v>0</v>
      </c>
      <c r="S14" s="529">
        <v>0.3</v>
      </c>
      <c r="T14" s="530">
        <f t="shared" si="3"/>
        <v>0</v>
      </c>
      <c r="U14" s="529">
        <v>0.3</v>
      </c>
      <c r="V14" s="530">
        <f t="shared" si="4"/>
        <v>0</v>
      </c>
      <c r="W14" s="529">
        <v>0.3</v>
      </c>
      <c r="X14" s="530">
        <f t="shared" si="5"/>
        <v>0</v>
      </c>
      <c r="Y14" s="526" t="s">
        <v>157</v>
      </c>
    </row>
    <row r="15" spans="1:25" ht="60" x14ac:dyDescent="0.2">
      <c r="A15" t="str">
        <f t="shared" si="8"/>
        <v>NHS Golden Jubilee</v>
      </c>
      <c r="B15" t="str">
        <f t="shared" si="9"/>
        <v>nhs_19</v>
      </c>
      <c r="C15" t="str">
        <f t="shared" si="10"/>
        <v>FINANCIAL PLAN 2021-22</v>
      </c>
      <c r="E15" s="422" t="str">
        <f t="shared" si="6"/>
        <v>Form 7a - Covid - HB</v>
      </c>
      <c r="F15" s="424">
        <f t="shared" si="7"/>
        <v>9</v>
      </c>
      <c r="G15" s="422" t="str">
        <f t="shared" si="11"/>
        <v>Covid</v>
      </c>
      <c r="H15" t="str">
        <f t="shared" si="0"/>
        <v>PPE</v>
      </c>
      <c r="I15" s="422" t="str">
        <f t="shared" si="12"/>
        <v>No</v>
      </c>
      <c r="K15" s="476"/>
      <c r="L15" s="537">
        <f t="shared" si="13"/>
        <v>9</v>
      </c>
      <c r="M15" s="528" t="s">
        <v>158</v>
      </c>
      <c r="N15" s="599">
        <v>0</v>
      </c>
      <c r="O15" s="529">
        <v>0.5</v>
      </c>
      <c r="P15" s="530">
        <f t="shared" si="1"/>
        <v>0</v>
      </c>
      <c r="Q15" s="529">
        <v>0.3</v>
      </c>
      <c r="R15" s="530">
        <f t="shared" si="2"/>
        <v>0</v>
      </c>
      <c r="S15" s="529">
        <v>0.3</v>
      </c>
      <c r="T15" s="530">
        <f t="shared" si="3"/>
        <v>0</v>
      </c>
      <c r="U15" s="529">
        <v>0.3</v>
      </c>
      <c r="V15" s="530">
        <f t="shared" si="4"/>
        <v>0</v>
      </c>
      <c r="W15" s="529">
        <v>0.3</v>
      </c>
      <c r="X15" s="530">
        <f t="shared" si="5"/>
        <v>0</v>
      </c>
      <c r="Y15" s="526" t="s">
        <v>159</v>
      </c>
    </row>
    <row r="16" spans="1:25" x14ac:dyDescent="0.2">
      <c r="A16" t="str">
        <f t="shared" si="8"/>
        <v>NHS Golden Jubilee</v>
      </c>
      <c r="B16" t="str">
        <f t="shared" si="9"/>
        <v>nhs_19</v>
      </c>
      <c r="C16" t="str">
        <f t="shared" si="10"/>
        <v>FINANCIAL PLAN 2021-22</v>
      </c>
      <c r="E16" s="422" t="str">
        <f t="shared" si="6"/>
        <v>Form 7a - Covid - HB</v>
      </c>
      <c r="F16" s="424">
        <f t="shared" si="7"/>
        <v>10</v>
      </c>
      <c r="G16" s="422" t="str">
        <f t="shared" si="11"/>
        <v>Covid</v>
      </c>
      <c r="H16" t="str">
        <f t="shared" si="0"/>
        <v>Primary care</v>
      </c>
      <c r="I16" s="422" t="str">
        <f t="shared" si="12"/>
        <v>No</v>
      </c>
      <c r="K16" s="476"/>
      <c r="L16" s="537">
        <f t="shared" si="13"/>
        <v>10</v>
      </c>
      <c r="M16" s="528" t="s">
        <v>160</v>
      </c>
      <c r="N16" s="599">
        <v>0</v>
      </c>
      <c r="O16" s="529">
        <v>0.6</v>
      </c>
      <c r="P16" s="530">
        <f t="shared" si="1"/>
        <v>0</v>
      </c>
      <c r="Q16" s="529">
        <v>0.3</v>
      </c>
      <c r="R16" s="530">
        <f t="shared" si="2"/>
        <v>0</v>
      </c>
      <c r="S16" s="529">
        <v>0.3</v>
      </c>
      <c r="T16" s="530">
        <f t="shared" si="3"/>
        <v>0</v>
      </c>
      <c r="U16" s="529">
        <v>0.3</v>
      </c>
      <c r="V16" s="530">
        <f t="shared" si="4"/>
        <v>0</v>
      </c>
      <c r="W16" s="529">
        <v>0.3</v>
      </c>
      <c r="X16" s="530">
        <f t="shared" si="5"/>
        <v>0</v>
      </c>
      <c r="Y16" s="527" t="s">
        <v>161</v>
      </c>
    </row>
    <row r="17" spans="1:25" ht="36" x14ac:dyDescent="0.2">
      <c r="A17" t="str">
        <f t="shared" si="8"/>
        <v>NHS Golden Jubilee</v>
      </c>
      <c r="B17" t="str">
        <f t="shared" si="9"/>
        <v>nhs_19</v>
      </c>
      <c r="C17" t="str">
        <f t="shared" si="10"/>
        <v>FINANCIAL PLAN 2021-22</v>
      </c>
      <c r="E17" s="422" t="str">
        <f t="shared" si="6"/>
        <v>Form 7a - Covid - HB</v>
      </c>
      <c r="F17" s="424">
        <f t="shared" si="7"/>
        <v>11</v>
      </c>
      <c r="G17" s="422" t="str">
        <f t="shared" si="11"/>
        <v>Covid</v>
      </c>
      <c r="H17" t="str">
        <f t="shared" si="0"/>
        <v>Public Health Measures (including flu)</v>
      </c>
      <c r="I17" s="422" t="str">
        <f t="shared" si="12"/>
        <v>No</v>
      </c>
      <c r="K17" s="476"/>
      <c r="L17" s="537">
        <f t="shared" si="13"/>
        <v>11</v>
      </c>
      <c r="M17" s="528" t="s">
        <v>162</v>
      </c>
      <c r="N17" s="599">
        <v>0</v>
      </c>
      <c r="O17" s="529">
        <v>1.5</v>
      </c>
      <c r="P17" s="530">
        <v>0.1</v>
      </c>
      <c r="Q17" s="529">
        <v>1</v>
      </c>
      <c r="R17" s="530">
        <f t="shared" si="2"/>
        <v>0</v>
      </c>
      <c r="S17" s="529">
        <v>0.3</v>
      </c>
      <c r="T17" s="530">
        <f t="shared" si="3"/>
        <v>0</v>
      </c>
      <c r="U17" s="529">
        <v>0.3</v>
      </c>
      <c r="V17" s="530">
        <f t="shared" si="4"/>
        <v>0</v>
      </c>
      <c r="W17" s="529">
        <v>0.3</v>
      </c>
      <c r="X17" s="530">
        <f t="shared" si="5"/>
        <v>0</v>
      </c>
      <c r="Y17" s="526" t="s">
        <v>485</v>
      </c>
    </row>
    <row r="18" spans="1:25" ht="60" x14ac:dyDescent="0.2">
      <c r="A18" t="str">
        <f t="shared" si="8"/>
        <v>NHS Golden Jubilee</v>
      </c>
      <c r="B18" t="str">
        <f t="shared" si="9"/>
        <v>nhs_19</v>
      </c>
      <c r="C18" t="str">
        <f t="shared" si="10"/>
        <v>FINANCIAL PLAN 2021-22</v>
      </c>
      <c r="E18" s="422" t="str">
        <f t="shared" si="6"/>
        <v>Form 7a - Covid - HB</v>
      </c>
      <c r="F18" s="424">
        <f t="shared" si="7"/>
        <v>12</v>
      </c>
      <c r="G18" s="422" t="str">
        <f t="shared" si="11"/>
        <v>Covid</v>
      </c>
      <c r="H18" t="str">
        <f t="shared" si="0"/>
        <v>Remobilisation</v>
      </c>
      <c r="I18" s="422" t="str">
        <f t="shared" si="12"/>
        <v>No</v>
      </c>
      <c r="K18" s="476"/>
      <c r="L18" s="537">
        <f t="shared" si="13"/>
        <v>12</v>
      </c>
      <c r="M18" s="528" t="s">
        <v>164</v>
      </c>
      <c r="N18" s="599">
        <v>0</v>
      </c>
      <c r="O18" s="529">
        <v>1.5</v>
      </c>
      <c r="P18" s="530">
        <v>4.4000000000000004</v>
      </c>
      <c r="Q18" s="529">
        <v>0.7</v>
      </c>
      <c r="R18" s="530">
        <f t="shared" si="2"/>
        <v>0</v>
      </c>
      <c r="S18" s="529">
        <v>0</v>
      </c>
      <c r="T18" s="530">
        <f t="shared" si="3"/>
        <v>0</v>
      </c>
      <c r="U18" s="529">
        <v>0</v>
      </c>
      <c r="V18" s="530">
        <f t="shared" si="4"/>
        <v>0</v>
      </c>
      <c r="W18" s="529">
        <v>0</v>
      </c>
      <c r="X18" s="530">
        <f t="shared" si="5"/>
        <v>0</v>
      </c>
      <c r="Y18" s="526" t="s">
        <v>521</v>
      </c>
    </row>
    <row r="19" spans="1:25" ht="48" x14ac:dyDescent="0.2">
      <c r="A19" t="str">
        <f t="shared" si="8"/>
        <v>NHS Golden Jubilee</v>
      </c>
      <c r="B19" t="str">
        <f t="shared" si="9"/>
        <v>nhs_19</v>
      </c>
      <c r="C19" t="str">
        <f t="shared" si="10"/>
        <v>FINANCIAL PLAN 2021-22</v>
      </c>
      <c r="E19" s="422" t="str">
        <f t="shared" si="6"/>
        <v>Form 7a - Covid - HB</v>
      </c>
      <c r="F19" s="424">
        <f t="shared" si="7"/>
        <v>13</v>
      </c>
      <c r="G19" s="422" t="str">
        <f t="shared" si="11"/>
        <v>Covid</v>
      </c>
      <c r="H19" t="str">
        <f t="shared" si="0"/>
        <v>Social Care (payments to third parties, DD reduction)</v>
      </c>
      <c r="I19" s="422" t="str">
        <f t="shared" si="12"/>
        <v>No</v>
      </c>
      <c r="K19" s="476"/>
      <c r="L19" s="537">
        <f t="shared" si="13"/>
        <v>13</v>
      </c>
      <c r="M19" s="528" t="s">
        <v>166</v>
      </c>
      <c r="N19" s="599">
        <v>0</v>
      </c>
      <c r="O19" s="529">
        <v>0.45</v>
      </c>
      <c r="P19" s="530">
        <f t="shared" si="1"/>
        <v>0</v>
      </c>
      <c r="Q19" s="529">
        <v>0</v>
      </c>
      <c r="R19" s="530">
        <f t="shared" si="2"/>
        <v>0</v>
      </c>
      <c r="S19" s="529">
        <v>0</v>
      </c>
      <c r="T19" s="530">
        <f t="shared" si="3"/>
        <v>0</v>
      </c>
      <c r="U19" s="529">
        <v>0</v>
      </c>
      <c r="V19" s="530">
        <f t="shared" si="4"/>
        <v>0</v>
      </c>
      <c r="W19" s="529">
        <v>0</v>
      </c>
      <c r="X19" s="530">
        <f t="shared" si="5"/>
        <v>0</v>
      </c>
      <c r="Y19" s="526" t="s">
        <v>167</v>
      </c>
    </row>
    <row r="20" spans="1:25" ht="24" x14ac:dyDescent="0.2">
      <c r="A20" t="str">
        <f t="shared" si="8"/>
        <v>NHS Golden Jubilee</v>
      </c>
      <c r="B20" t="str">
        <f t="shared" si="9"/>
        <v>nhs_19</v>
      </c>
      <c r="C20" t="str">
        <f t="shared" si="10"/>
        <v>FINANCIAL PLAN 2021-22</v>
      </c>
      <c r="E20" s="422" t="str">
        <f t="shared" si="6"/>
        <v>Form 7a - Covid - HB</v>
      </c>
      <c r="F20" s="424">
        <f t="shared" si="7"/>
        <v>14</v>
      </c>
      <c r="G20" s="422" t="str">
        <f t="shared" si="11"/>
        <v>Covid</v>
      </c>
      <c r="H20" t="str">
        <f t="shared" si="0"/>
        <v>Test and Protect</v>
      </c>
      <c r="I20" s="422" t="str">
        <f t="shared" si="12"/>
        <v>No</v>
      </c>
      <c r="K20" s="476"/>
      <c r="L20" s="537">
        <f t="shared" si="13"/>
        <v>14</v>
      </c>
      <c r="M20" s="528" t="s">
        <v>168</v>
      </c>
      <c r="N20" s="599">
        <v>0</v>
      </c>
      <c r="O20" s="529">
        <v>0.7</v>
      </c>
      <c r="P20" s="530">
        <v>0.11</v>
      </c>
      <c r="Q20" s="529">
        <v>0.2</v>
      </c>
      <c r="R20" s="530">
        <f t="shared" si="2"/>
        <v>0</v>
      </c>
      <c r="S20" s="529">
        <v>0.2</v>
      </c>
      <c r="T20" s="530">
        <f t="shared" si="3"/>
        <v>0</v>
      </c>
      <c r="U20" s="529">
        <v>0.2</v>
      </c>
      <c r="V20" s="530">
        <f t="shared" si="4"/>
        <v>0</v>
      </c>
      <c r="W20" s="529">
        <v>0.2</v>
      </c>
      <c r="X20" s="530">
        <f t="shared" si="5"/>
        <v>0</v>
      </c>
      <c r="Y20" s="526" t="s">
        <v>486</v>
      </c>
    </row>
    <row r="21" spans="1:25" x14ac:dyDescent="0.2">
      <c r="A21" t="str">
        <f t="shared" si="8"/>
        <v>NHS Golden Jubilee</v>
      </c>
      <c r="B21" t="str">
        <f t="shared" si="9"/>
        <v>nhs_19</v>
      </c>
      <c r="C21" t="str">
        <f t="shared" si="10"/>
        <v>FINANCIAL PLAN 2021-22</v>
      </c>
      <c r="E21" s="422" t="str">
        <f t="shared" si="6"/>
        <v>Form 7a - Covid - HB</v>
      </c>
      <c r="F21" s="424">
        <f t="shared" si="7"/>
        <v>15</v>
      </c>
      <c r="G21" s="422" t="str">
        <f t="shared" si="11"/>
        <v>Covid</v>
      </c>
      <c r="H21" t="str">
        <f t="shared" si="0"/>
        <v>Unscheduled care</v>
      </c>
      <c r="I21" s="422" t="str">
        <f t="shared" si="12"/>
        <v>No</v>
      </c>
      <c r="K21" s="476"/>
      <c r="L21" s="537">
        <f t="shared" si="13"/>
        <v>15</v>
      </c>
      <c r="M21" s="528" t="s">
        <v>170</v>
      </c>
      <c r="N21" s="599">
        <v>0</v>
      </c>
      <c r="O21" s="529">
        <v>1</v>
      </c>
      <c r="P21" s="530">
        <f t="shared" si="1"/>
        <v>0</v>
      </c>
      <c r="Q21" s="529">
        <v>1</v>
      </c>
      <c r="R21" s="530">
        <f t="shared" si="2"/>
        <v>0</v>
      </c>
      <c r="S21" s="529">
        <v>1</v>
      </c>
      <c r="T21" s="530">
        <f t="shared" si="3"/>
        <v>0</v>
      </c>
      <c r="U21" s="529">
        <v>1</v>
      </c>
      <c r="V21" s="530">
        <f t="shared" si="4"/>
        <v>0</v>
      </c>
      <c r="W21" s="529">
        <v>1</v>
      </c>
      <c r="X21" s="530">
        <f t="shared" si="5"/>
        <v>0</v>
      </c>
      <c r="Y21" s="526" t="s">
        <v>171</v>
      </c>
    </row>
    <row r="22" spans="1:25" ht="24" x14ac:dyDescent="0.2">
      <c r="A22" t="str">
        <f t="shared" si="8"/>
        <v>NHS Golden Jubilee</v>
      </c>
      <c r="B22" t="str">
        <f t="shared" si="9"/>
        <v>nhs_19</v>
      </c>
      <c r="C22" t="str">
        <f t="shared" si="10"/>
        <v>FINANCIAL PLAN 2021-22</v>
      </c>
      <c r="E22" s="568" t="str">
        <f>$N$1</f>
        <v>Form 7a - Covid - HB</v>
      </c>
      <c r="F22" s="424">
        <f>L22</f>
        <v>16</v>
      </c>
      <c r="G22" s="422" t="str">
        <f t="shared" si="11"/>
        <v>Covid</v>
      </c>
      <c r="H22" t="str">
        <f>M22</f>
        <v>Mental Health</v>
      </c>
      <c r="I22" s="422" t="str">
        <f t="shared" si="12"/>
        <v>No</v>
      </c>
      <c r="K22" s="569"/>
      <c r="L22" s="588">
        <f t="shared" si="13"/>
        <v>16</v>
      </c>
      <c r="M22" s="585" t="s">
        <v>121</v>
      </c>
      <c r="N22" s="600">
        <v>0</v>
      </c>
      <c r="O22" s="586">
        <v>1</v>
      </c>
      <c r="P22" s="530">
        <f t="shared" ref="P22:P24" si="14">SUM(N22*O22)</f>
        <v>0</v>
      </c>
      <c r="Q22" s="529">
        <v>1</v>
      </c>
      <c r="R22" s="530">
        <f t="shared" ref="R22:R24" si="15">SUM(N22*Q22)</f>
        <v>0</v>
      </c>
      <c r="S22" s="529">
        <v>1</v>
      </c>
      <c r="T22" s="530">
        <f t="shared" ref="T22:T24" si="16">SUM(N22*S22)</f>
        <v>0</v>
      </c>
      <c r="U22" s="529">
        <v>1</v>
      </c>
      <c r="V22" s="530">
        <f t="shared" ref="V22:V24" si="17">SUM(N22*U22)</f>
        <v>0</v>
      </c>
      <c r="W22" s="529">
        <v>1</v>
      </c>
      <c r="X22" s="530">
        <f t="shared" ref="X22:X24" si="18">SUM(N22*W22)</f>
        <v>0</v>
      </c>
      <c r="Y22" s="587" t="s">
        <v>440</v>
      </c>
    </row>
    <row r="23" spans="1:25" ht="24" x14ac:dyDescent="0.2">
      <c r="A23" t="str">
        <f>$A$7</f>
        <v>NHS Golden Jubilee</v>
      </c>
      <c r="B23" t="str">
        <f>$B$7</f>
        <v>nhs_19</v>
      </c>
      <c r="C23" t="str">
        <f>$C$7</f>
        <v>FINANCIAL PLAN 2021-22</v>
      </c>
      <c r="E23" s="568" t="str">
        <f>$N$1</f>
        <v>Form 7a - Covid - HB</v>
      </c>
      <c r="F23" s="424">
        <f>L23</f>
        <v>17</v>
      </c>
      <c r="G23" s="568" t="str">
        <f>$G$7</f>
        <v>Covid</v>
      </c>
      <c r="H23" t="str">
        <f>M23</f>
        <v>Offset Savings</v>
      </c>
      <c r="I23" s="568" t="s">
        <v>246</v>
      </c>
      <c r="K23" s="569"/>
      <c r="L23" s="686">
        <f t="shared" si="13"/>
        <v>17</v>
      </c>
      <c r="M23" s="585" t="s">
        <v>472</v>
      </c>
      <c r="N23" s="600">
        <v>0</v>
      </c>
      <c r="O23" s="586">
        <v>0</v>
      </c>
      <c r="P23" s="530">
        <f t="shared" si="14"/>
        <v>0</v>
      </c>
      <c r="Q23" s="586">
        <v>0</v>
      </c>
      <c r="R23" s="530">
        <f t="shared" si="15"/>
        <v>0</v>
      </c>
      <c r="S23" s="586">
        <v>0</v>
      </c>
      <c r="T23" s="530">
        <f t="shared" si="16"/>
        <v>0</v>
      </c>
      <c r="U23" s="586">
        <v>0</v>
      </c>
      <c r="V23" s="530">
        <f t="shared" si="17"/>
        <v>0</v>
      </c>
      <c r="W23" s="586">
        <v>0</v>
      </c>
      <c r="X23" s="530">
        <f t="shared" si="18"/>
        <v>0</v>
      </c>
      <c r="Y23" s="587" t="s">
        <v>473</v>
      </c>
    </row>
    <row r="24" spans="1:25" ht="72" x14ac:dyDescent="0.2">
      <c r="A24" t="str">
        <f t="shared" si="8"/>
        <v>NHS Golden Jubilee</v>
      </c>
      <c r="B24" t="str">
        <f t="shared" si="9"/>
        <v>nhs_19</v>
      </c>
      <c r="C24" t="str">
        <f t="shared" si="10"/>
        <v>FINANCIAL PLAN 2021-22</v>
      </c>
      <c r="E24" s="422" t="str">
        <f t="shared" si="6"/>
        <v>Form 7a - Covid - HB</v>
      </c>
      <c r="F24" s="424">
        <f t="shared" si="7"/>
        <v>18</v>
      </c>
      <c r="G24" s="422" t="str">
        <f t="shared" si="11"/>
        <v>Covid</v>
      </c>
      <c r="H24" t="str">
        <f t="shared" si="0"/>
        <v xml:space="preserve">Covid Vaccinations </v>
      </c>
      <c r="I24" s="422" t="str">
        <f t="shared" si="12"/>
        <v>No</v>
      </c>
      <c r="K24" s="476"/>
      <c r="L24" s="537">
        <f t="shared" si="13"/>
        <v>18</v>
      </c>
      <c r="M24" s="528" t="s">
        <v>172</v>
      </c>
      <c r="N24" s="599">
        <v>0</v>
      </c>
      <c r="O24" s="529"/>
      <c r="P24" s="530">
        <f t="shared" si="14"/>
        <v>0</v>
      </c>
      <c r="Q24" s="529"/>
      <c r="R24" s="530">
        <f t="shared" si="15"/>
        <v>0</v>
      </c>
      <c r="S24" s="529"/>
      <c r="T24" s="530">
        <f t="shared" si="16"/>
        <v>0</v>
      </c>
      <c r="U24" s="529"/>
      <c r="V24" s="530">
        <f t="shared" si="17"/>
        <v>0</v>
      </c>
      <c r="W24" s="529"/>
      <c r="X24" s="530">
        <f t="shared" si="18"/>
        <v>0</v>
      </c>
      <c r="Y24" s="526" t="s">
        <v>173</v>
      </c>
    </row>
    <row r="25" spans="1:25" x14ac:dyDescent="0.2">
      <c r="A25" t="str">
        <f t="shared" si="8"/>
        <v>NHS Golden Jubilee</v>
      </c>
      <c r="B25" t="str">
        <f t="shared" si="9"/>
        <v>nhs_19</v>
      </c>
      <c r="C25" t="str">
        <f t="shared" si="10"/>
        <v>FINANCIAL PLAN 2021-22</v>
      </c>
      <c r="E25" s="422" t="str">
        <f t="shared" si="6"/>
        <v>Form 7a - Covid - HB</v>
      </c>
      <c r="F25" s="424">
        <f t="shared" si="7"/>
        <v>19</v>
      </c>
      <c r="G25" s="422" t="str">
        <f t="shared" si="11"/>
        <v>Covid</v>
      </c>
      <c r="H25" t="str">
        <f t="shared" si="0"/>
        <v>Total</v>
      </c>
      <c r="I25" s="422" t="s">
        <v>247</v>
      </c>
      <c r="K25" s="476"/>
      <c r="L25" s="537">
        <f t="shared" si="13"/>
        <v>19</v>
      </c>
      <c r="M25" s="289" t="s">
        <v>9</v>
      </c>
      <c r="N25" s="601">
        <f>SUM(N7:N21)</f>
        <v>0</v>
      </c>
      <c r="O25" s="291"/>
      <c r="P25" s="290">
        <f>SUM(P7:P24)</f>
        <v>11.704999999999998</v>
      </c>
      <c r="Q25" s="291"/>
      <c r="R25" s="290">
        <f>SUM(R7:R24)</f>
        <v>0</v>
      </c>
      <c r="S25" s="290"/>
      <c r="T25" s="290">
        <f>SUM(T7:T24)</f>
        <v>0</v>
      </c>
      <c r="U25" s="290"/>
      <c r="V25" s="290">
        <f>SUM(V7:V24)</f>
        <v>0</v>
      </c>
      <c r="W25" s="290"/>
      <c r="X25" s="290">
        <f>SUM(X7:X24)</f>
        <v>0</v>
      </c>
      <c r="Y25" s="461"/>
    </row>
    <row r="27" spans="1:25" x14ac:dyDescent="0.2">
      <c r="M27" s="604" t="s">
        <v>474</v>
      </c>
    </row>
  </sheetData>
  <pageMargins left="0.7" right="0.7" top="0.75" bottom="0.75" header="0.3" footer="0.3"/>
  <pageSetup paperSize="8" scale="43"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E27"/>
  <sheetViews>
    <sheetView showGridLines="0" topLeftCell="K1" workbookViewId="0">
      <pane ySplit="6" topLeftCell="A7" activePane="bottomLeft" state="frozen"/>
      <selection activeCell="W1" sqref="W1:X3"/>
      <selection pane="bottomLeft" activeCell="M27" sqref="M27"/>
    </sheetView>
  </sheetViews>
  <sheetFormatPr defaultRowHeight="12.75" outlineLevelRow="1" outlineLevelCol="1" x14ac:dyDescent="0.2"/>
  <cols>
    <col min="1" max="1" width="11.42578125" hidden="1" customWidth="1" outlineLevel="1"/>
    <col min="2" max="2" width="13.42578125" hidden="1" customWidth="1" outlineLevel="1"/>
    <col min="3" max="3" width="23.42578125" hidden="1" customWidth="1" outlineLevel="1"/>
    <col min="4" max="4" width="7.42578125" hidden="1" customWidth="1" outlineLevel="1"/>
    <col min="5" max="5" width="22.28515625" hidden="1" customWidth="1" outlineLevel="1"/>
    <col min="6" max="6" width="14.5703125" hidden="1" customWidth="1" outlineLevel="1"/>
    <col min="7" max="7" width="9.85546875" hidden="1" customWidth="1" outlineLevel="1"/>
    <col min="8" max="8" width="45.85546875" hidden="1" customWidth="1" outlineLevel="1"/>
    <col min="9" max="9" width="9" hidden="1" customWidth="1" outlineLevel="1"/>
    <col min="10" max="10" width="7.7109375" hidden="1" customWidth="1" outlineLevel="1"/>
    <col min="11" max="11" width="5.140625" customWidth="1" collapsed="1"/>
    <col min="12" max="12" width="4.28515625" style="590" bestFit="1" customWidth="1"/>
    <col min="13" max="13" width="16" bestFit="1" customWidth="1"/>
    <col min="14" max="14" width="23.5703125" bestFit="1" customWidth="1"/>
    <col min="15" max="15" width="13" customWidth="1"/>
    <col min="16" max="16" width="13.140625" bestFit="1" customWidth="1"/>
    <col min="17" max="17" width="11.85546875" bestFit="1" customWidth="1"/>
    <col min="18" max="18" width="12.7109375" bestFit="1" customWidth="1"/>
    <col min="19" max="19" width="11.85546875" bestFit="1" customWidth="1"/>
    <col min="20" max="20" width="13.140625" bestFit="1" customWidth="1"/>
    <col min="21" max="21" width="11.42578125" bestFit="1" customWidth="1"/>
    <col min="22" max="22" width="13.140625" bestFit="1" customWidth="1"/>
    <col min="23" max="23" width="11.85546875" bestFit="1" customWidth="1"/>
    <col min="24" max="24" width="13" customWidth="1"/>
    <col min="25" max="25" width="57.140625" bestFit="1" customWidth="1"/>
  </cols>
  <sheetData>
    <row r="1" spans="1:31" ht="15.75" thickBot="1" x14ac:dyDescent="0.3">
      <c r="M1" s="475" t="s">
        <v>382</v>
      </c>
      <c r="N1" s="474" t="s">
        <v>385</v>
      </c>
      <c r="O1" s="422" t="s">
        <v>386</v>
      </c>
      <c r="X1" s="567" t="s">
        <v>310</v>
      </c>
      <c r="Y1" s="263"/>
      <c r="AE1" s="426"/>
    </row>
    <row r="2" spans="1:31" x14ac:dyDescent="0.2">
      <c r="O2" t="s">
        <v>393</v>
      </c>
      <c r="X2" s="515"/>
      <c r="Y2" s="455" t="s">
        <v>311</v>
      </c>
    </row>
    <row r="3" spans="1:31" ht="13.5" thickBot="1" x14ac:dyDescent="0.25">
      <c r="O3" s="422" t="s">
        <v>394</v>
      </c>
      <c r="X3" s="538"/>
      <c r="Y3" s="455" t="s">
        <v>435</v>
      </c>
    </row>
    <row r="4" spans="1:31" x14ac:dyDescent="0.2">
      <c r="L4" s="591"/>
      <c r="M4" s="283"/>
      <c r="N4" s="284" t="s">
        <v>129</v>
      </c>
      <c r="O4" s="282"/>
      <c r="P4" s="282"/>
      <c r="Q4" s="282"/>
      <c r="R4" s="282"/>
      <c r="S4" s="282"/>
      <c r="T4" s="282"/>
      <c r="U4" s="282"/>
      <c r="V4" s="282"/>
      <c r="W4" s="282"/>
      <c r="X4" s="282"/>
      <c r="Y4" s="282"/>
    </row>
    <row r="5" spans="1:31" x14ac:dyDescent="0.2">
      <c r="A5" s="570" t="str">
        <f>'Form 1 - Core RRL'!$M$3</f>
        <v>NHS Golden Jubilee</v>
      </c>
      <c r="B5" s="571" t="str">
        <f>'Form 1 - Core RRL'!$L$3</f>
        <v>nhs_19</v>
      </c>
      <c r="C5" s="571" t="str">
        <f>'Form 1 - Core RRL'!$M$4</f>
        <v>FINANCIAL PLAN 2021-22</v>
      </c>
      <c r="G5" t="s">
        <v>230</v>
      </c>
      <c r="L5" s="592" t="s">
        <v>130</v>
      </c>
      <c r="M5" s="286" t="s">
        <v>131</v>
      </c>
      <c r="N5" s="285" t="s">
        <v>231</v>
      </c>
      <c r="O5" s="285" t="s">
        <v>132</v>
      </c>
      <c r="P5" s="285" t="s">
        <v>133</v>
      </c>
      <c r="Q5" s="285" t="s">
        <v>134</v>
      </c>
      <c r="R5" s="285" t="s">
        <v>135</v>
      </c>
      <c r="S5" s="285" t="s">
        <v>136</v>
      </c>
      <c r="T5" s="285" t="s">
        <v>137</v>
      </c>
      <c r="U5" s="285" t="s">
        <v>138</v>
      </c>
      <c r="V5" s="285" t="s">
        <v>139</v>
      </c>
      <c r="W5" s="285" t="s">
        <v>140</v>
      </c>
      <c r="X5" s="287" t="s">
        <v>141</v>
      </c>
      <c r="Y5" s="288" t="s">
        <v>142</v>
      </c>
    </row>
    <row r="6" spans="1:31" hidden="1" outlineLevel="1" x14ac:dyDescent="0.2">
      <c r="A6" s="458" t="s">
        <v>233</v>
      </c>
      <c r="B6" s="459" t="s">
        <v>299</v>
      </c>
      <c r="C6" s="459" t="s">
        <v>234</v>
      </c>
      <c r="D6" s="459" t="s">
        <v>235</v>
      </c>
      <c r="E6" s="459" t="s">
        <v>236</v>
      </c>
      <c r="F6" s="459" t="s">
        <v>244</v>
      </c>
      <c r="G6" s="459" t="s">
        <v>237</v>
      </c>
      <c r="H6" s="459" t="s">
        <v>238</v>
      </c>
      <c r="I6" s="459" t="s">
        <v>245</v>
      </c>
      <c r="J6" s="459" t="s">
        <v>251</v>
      </c>
      <c r="K6" s="476" t="s">
        <v>248</v>
      </c>
      <c r="L6" s="592" t="s">
        <v>130</v>
      </c>
      <c r="M6" s="285" t="s">
        <v>131</v>
      </c>
      <c r="N6" s="285" t="s">
        <v>231</v>
      </c>
      <c r="O6" s="285" t="s">
        <v>132</v>
      </c>
      <c r="P6" s="285" t="s">
        <v>133</v>
      </c>
      <c r="Q6" s="285" t="s">
        <v>134</v>
      </c>
      <c r="R6" s="285" t="s">
        <v>135</v>
      </c>
      <c r="S6" s="285" t="s">
        <v>136</v>
      </c>
      <c r="T6" s="285" t="s">
        <v>137</v>
      </c>
      <c r="U6" s="285" t="s">
        <v>138</v>
      </c>
      <c r="V6" s="285" t="s">
        <v>139</v>
      </c>
      <c r="W6" s="285" t="s">
        <v>140</v>
      </c>
      <c r="X6" s="285" t="s">
        <v>141</v>
      </c>
      <c r="Y6" s="460" t="s">
        <v>142</v>
      </c>
    </row>
    <row r="7" spans="1:31" ht="24" collapsed="1" x14ac:dyDescent="0.2">
      <c r="A7" s="572" t="str">
        <f t="shared" ref="A7:B24" si="0">A$5</f>
        <v>NHS Golden Jubilee</v>
      </c>
      <c r="B7" s="572" t="str">
        <f>B$5</f>
        <v>nhs_19</v>
      </c>
      <c r="C7" s="572" t="str">
        <f t="shared" ref="C7:C25" si="1">C$5</f>
        <v>FINANCIAL PLAN 2021-22</v>
      </c>
      <c r="D7" s="572"/>
      <c r="E7" s="573" t="str">
        <f t="shared" ref="E7:E25" si="2">$N$1</f>
        <v>Form 7b - Covid - HSCP1</v>
      </c>
      <c r="F7" s="574">
        <f>L7</f>
        <v>1</v>
      </c>
      <c r="G7" s="573" t="str">
        <f>$G$5</f>
        <v>Covid</v>
      </c>
      <c r="H7" s="572" t="str">
        <f t="shared" ref="H7:H25" si="3">M7</f>
        <v>Additional staff costs HSCPs</v>
      </c>
      <c r="I7" s="573" t="s">
        <v>246</v>
      </c>
      <c r="J7" s="572"/>
      <c r="K7" s="575"/>
      <c r="L7" s="537">
        <v>1</v>
      </c>
      <c r="M7" s="528" t="s">
        <v>143</v>
      </c>
      <c r="N7" s="599">
        <v>0</v>
      </c>
      <c r="O7" s="529">
        <v>0.25</v>
      </c>
      <c r="P7" s="603">
        <f t="shared" ref="P7:P24" si="4">SUM(N7*O7)</f>
        <v>0</v>
      </c>
      <c r="Q7" s="529">
        <v>0.1</v>
      </c>
      <c r="R7" s="530">
        <f t="shared" ref="R7:R24" si="5">SUM(N7*Q7)</f>
        <v>0</v>
      </c>
      <c r="S7" s="529">
        <v>0</v>
      </c>
      <c r="T7" s="530">
        <f t="shared" ref="T7:T24" si="6">SUM(N7*S7)</f>
        <v>0</v>
      </c>
      <c r="U7" s="529">
        <v>0</v>
      </c>
      <c r="V7" s="530">
        <f t="shared" ref="V7:V24" si="7">SUM(N7*U7)</f>
        <v>0</v>
      </c>
      <c r="W7" s="529">
        <v>0</v>
      </c>
      <c r="X7" s="530">
        <f t="shared" ref="X7:X24" si="8">SUM(N7*W7)</f>
        <v>0</v>
      </c>
      <c r="Y7" s="525" t="s">
        <v>144</v>
      </c>
    </row>
    <row r="8" spans="1:31" ht="24" x14ac:dyDescent="0.2">
      <c r="A8" s="572" t="str">
        <f t="shared" si="0"/>
        <v>NHS Golden Jubilee</v>
      </c>
      <c r="B8" s="572" t="str">
        <f t="shared" si="0"/>
        <v>nhs_19</v>
      </c>
      <c r="C8" s="572" t="str">
        <f t="shared" si="1"/>
        <v>FINANCIAL PLAN 2021-22</v>
      </c>
      <c r="D8" s="572"/>
      <c r="E8" s="573" t="str">
        <f t="shared" si="2"/>
        <v>Form 7b - Covid - HSCP1</v>
      </c>
      <c r="F8" s="574">
        <f t="shared" ref="F8:F25" si="9">L8</f>
        <v>2</v>
      </c>
      <c r="G8" s="573" t="str">
        <f t="shared" ref="G8:G25" si="10">$G$5</f>
        <v>Covid</v>
      </c>
      <c r="H8" s="572" t="str">
        <f t="shared" si="3"/>
        <v>Digital transformation</v>
      </c>
      <c r="I8" s="573" t="str">
        <f>I7</f>
        <v>No</v>
      </c>
      <c r="J8" s="572"/>
      <c r="K8" s="575"/>
      <c r="L8" s="588">
        <f t="shared" ref="L8:L22" si="11">L7+1</f>
        <v>2</v>
      </c>
      <c r="M8" s="528" t="s">
        <v>145</v>
      </c>
      <c r="N8" s="599">
        <v>0</v>
      </c>
      <c r="O8" s="529">
        <v>0.5</v>
      </c>
      <c r="P8" s="603">
        <f t="shared" si="4"/>
        <v>0</v>
      </c>
      <c r="Q8" s="529">
        <v>0.5</v>
      </c>
      <c r="R8" s="530">
        <f t="shared" si="5"/>
        <v>0</v>
      </c>
      <c r="S8" s="529">
        <v>0.5</v>
      </c>
      <c r="T8" s="530">
        <f t="shared" si="6"/>
        <v>0</v>
      </c>
      <c r="U8" s="529">
        <v>0.5</v>
      </c>
      <c r="V8" s="530">
        <f t="shared" si="7"/>
        <v>0</v>
      </c>
      <c r="W8" s="529">
        <v>0.5</v>
      </c>
      <c r="X8" s="530">
        <f t="shared" si="8"/>
        <v>0</v>
      </c>
      <c r="Y8" s="526" t="s">
        <v>146</v>
      </c>
    </row>
    <row r="9" spans="1:31" ht="24" x14ac:dyDescent="0.2">
      <c r="A9" s="572" t="str">
        <f t="shared" si="0"/>
        <v>NHS Golden Jubilee</v>
      </c>
      <c r="B9" s="572" t="str">
        <f t="shared" si="0"/>
        <v>nhs_19</v>
      </c>
      <c r="C9" s="572" t="str">
        <f t="shared" si="1"/>
        <v>FINANCIAL PLAN 2021-22</v>
      </c>
      <c r="D9" s="572"/>
      <c r="E9" s="573" t="str">
        <f t="shared" si="2"/>
        <v>Form 7b - Covid - HSCP1</v>
      </c>
      <c r="F9" s="574">
        <f t="shared" si="9"/>
        <v>3</v>
      </c>
      <c r="G9" s="573" t="str">
        <f t="shared" si="10"/>
        <v>Covid</v>
      </c>
      <c r="H9" s="572" t="str">
        <f t="shared" si="3"/>
        <v>Equipment and Maintenance costs</v>
      </c>
      <c r="I9" s="573" t="str">
        <f t="shared" ref="I9:I21" si="12">I8</f>
        <v>No</v>
      </c>
      <c r="J9" s="572"/>
      <c r="K9" s="575"/>
      <c r="L9" s="588">
        <f t="shared" si="11"/>
        <v>3</v>
      </c>
      <c r="M9" s="528" t="s">
        <v>147</v>
      </c>
      <c r="N9" s="599">
        <v>0</v>
      </c>
      <c r="O9" s="529">
        <v>0.7</v>
      </c>
      <c r="P9" s="603">
        <f t="shared" si="4"/>
        <v>0</v>
      </c>
      <c r="Q9" s="529">
        <v>0.4</v>
      </c>
      <c r="R9" s="530">
        <f t="shared" si="5"/>
        <v>0</v>
      </c>
      <c r="S9" s="529">
        <v>0.2</v>
      </c>
      <c r="T9" s="530">
        <f t="shared" si="6"/>
        <v>0</v>
      </c>
      <c r="U9" s="529">
        <v>0.2</v>
      </c>
      <c r="V9" s="530">
        <f t="shared" si="7"/>
        <v>0</v>
      </c>
      <c r="W9" s="529">
        <v>0.2</v>
      </c>
      <c r="X9" s="530">
        <f t="shared" si="8"/>
        <v>0</v>
      </c>
      <c r="Y9" s="526" t="s">
        <v>148</v>
      </c>
    </row>
    <row r="10" spans="1:31" ht="36" x14ac:dyDescent="0.2">
      <c r="A10" s="572" t="str">
        <f t="shared" si="0"/>
        <v>NHS Golden Jubilee</v>
      </c>
      <c r="B10" s="572" t="str">
        <f t="shared" si="0"/>
        <v>nhs_19</v>
      </c>
      <c r="C10" s="572" t="str">
        <f t="shared" si="1"/>
        <v>FINANCIAL PLAN 2021-22</v>
      </c>
      <c r="D10" s="572"/>
      <c r="E10" s="573" t="str">
        <f t="shared" si="2"/>
        <v>Form 7b - Covid - HSCP1</v>
      </c>
      <c r="F10" s="574">
        <f t="shared" si="9"/>
        <v>4</v>
      </c>
      <c r="G10" s="573" t="str">
        <f t="shared" si="10"/>
        <v>Covid</v>
      </c>
      <c r="H10" s="572" t="str">
        <f t="shared" si="3"/>
        <v>Hospital scale up - Staffing and beds (non-recurring)</v>
      </c>
      <c r="I10" s="573" t="str">
        <f t="shared" si="12"/>
        <v>No</v>
      </c>
      <c r="J10" s="572"/>
      <c r="K10" s="575"/>
      <c r="L10" s="588">
        <f t="shared" si="11"/>
        <v>4</v>
      </c>
      <c r="M10" s="528" t="s">
        <v>149</v>
      </c>
      <c r="N10" s="599">
        <v>0</v>
      </c>
      <c r="O10" s="529">
        <v>0.45</v>
      </c>
      <c r="P10" s="603">
        <f t="shared" si="4"/>
        <v>0</v>
      </c>
      <c r="Q10" s="529">
        <v>0.25</v>
      </c>
      <c r="R10" s="530">
        <f t="shared" si="5"/>
        <v>0</v>
      </c>
      <c r="S10" s="529">
        <v>0.25</v>
      </c>
      <c r="T10" s="530">
        <f t="shared" si="6"/>
        <v>0</v>
      </c>
      <c r="U10" s="529">
        <v>0.25</v>
      </c>
      <c r="V10" s="530">
        <f t="shared" si="7"/>
        <v>0</v>
      </c>
      <c r="W10" s="529">
        <v>0.25</v>
      </c>
      <c r="X10" s="530">
        <f t="shared" si="8"/>
        <v>0</v>
      </c>
      <c r="Y10" s="526" t="s">
        <v>150</v>
      </c>
    </row>
    <row r="11" spans="1:31" ht="24" x14ac:dyDescent="0.2">
      <c r="A11" s="572" t="str">
        <f t="shared" si="0"/>
        <v>NHS Golden Jubilee</v>
      </c>
      <c r="B11" s="572" t="str">
        <f t="shared" si="0"/>
        <v>nhs_19</v>
      </c>
      <c r="C11" s="572" t="str">
        <f t="shared" si="1"/>
        <v>FINANCIAL PLAN 2021-22</v>
      </c>
      <c r="D11" s="572"/>
      <c r="E11" s="573" t="str">
        <f t="shared" si="2"/>
        <v>Form 7b - Covid - HSCP1</v>
      </c>
      <c r="F11" s="574">
        <f t="shared" si="9"/>
        <v>5</v>
      </c>
      <c r="G11" s="573" t="str">
        <f t="shared" si="10"/>
        <v>Covid</v>
      </c>
      <c r="H11" s="572" t="str">
        <f t="shared" si="3"/>
        <v>Loss of income</v>
      </c>
      <c r="I11" s="573" t="str">
        <f t="shared" si="12"/>
        <v>No</v>
      </c>
      <c r="J11" s="572"/>
      <c r="K11" s="575"/>
      <c r="L11" s="588">
        <f t="shared" si="11"/>
        <v>5</v>
      </c>
      <c r="M11" s="528" t="s">
        <v>151</v>
      </c>
      <c r="N11" s="599">
        <v>0</v>
      </c>
      <c r="O11" s="529">
        <v>0.2</v>
      </c>
      <c r="P11" s="603">
        <f t="shared" si="4"/>
        <v>0</v>
      </c>
      <c r="Q11" s="529">
        <v>0</v>
      </c>
      <c r="R11" s="530">
        <f t="shared" si="5"/>
        <v>0</v>
      </c>
      <c r="S11" s="529">
        <v>0</v>
      </c>
      <c r="T11" s="530">
        <f t="shared" si="6"/>
        <v>0</v>
      </c>
      <c r="U11" s="529">
        <v>0</v>
      </c>
      <c r="V11" s="530">
        <f t="shared" si="7"/>
        <v>0</v>
      </c>
      <c r="W11" s="529">
        <v>0</v>
      </c>
      <c r="X11" s="530">
        <f t="shared" si="8"/>
        <v>0</v>
      </c>
      <c r="Y11" s="526" t="s">
        <v>152</v>
      </c>
    </row>
    <row r="12" spans="1:31" ht="48" x14ac:dyDescent="0.2">
      <c r="A12" s="572" t="str">
        <f t="shared" si="0"/>
        <v>NHS Golden Jubilee</v>
      </c>
      <c r="B12" s="572" t="str">
        <f t="shared" si="0"/>
        <v>nhs_19</v>
      </c>
      <c r="C12" s="572" t="str">
        <f t="shared" si="1"/>
        <v>FINANCIAL PLAN 2021-22</v>
      </c>
      <c r="D12" s="572"/>
      <c r="E12" s="573" t="str">
        <f t="shared" si="2"/>
        <v>Form 7b - Covid - HSCP1</v>
      </c>
      <c r="F12" s="574">
        <f t="shared" si="9"/>
        <v>6</v>
      </c>
      <c r="G12" s="573" t="str">
        <f t="shared" si="10"/>
        <v>Covid</v>
      </c>
      <c r="H12" s="572" t="str">
        <f t="shared" si="3"/>
        <v>Louisa Jordan</v>
      </c>
      <c r="I12" s="573" t="str">
        <f t="shared" si="12"/>
        <v>No</v>
      </c>
      <c r="J12" s="572"/>
      <c r="K12" s="575"/>
      <c r="L12" s="588">
        <f t="shared" si="11"/>
        <v>6</v>
      </c>
      <c r="M12" s="528" t="s">
        <v>153</v>
      </c>
      <c r="N12" s="599">
        <v>0</v>
      </c>
      <c r="O12" s="529">
        <v>0.4</v>
      </c>
      <c r="P12" s="603">
        <f t="shared" si="4"/>
        <v>0</v>
      </c>
      <c r="Q12" s="529">
        <v>0</v>
      </c>
      <c r="R12" s="530">
        <f t="shared" si="5"/>
        <v>0</v>
      </c>
      <c r="S12" s="529">
        <v>0</v>
      </c>
      <c r="T12" s="530">
        <f t="shared" si="6"/>
        <v>0</v>
      </c>
      <c r="U12" s="529">
        <v>0</v>
      </c>
      <c r="V12" s="530">
        <f t="shared" si="7"/>
        <v>0</v>
      </c>
      <c r="W12" s="529">
        <v>0</v>
      </c>
      <c r="X12" s="530">
        <f t="shared" si="8"/>
        <v>0</v>
      </c>
      <c r="Y12" s="526" t="s">
        <v>154</v>
      </c>
    </row>
    <row r="13" spans="1:31" x14ac:dyDescent="0.2">
      <c r="A13" s="572" t="str">
        <f t="shared" si="0"/>
        <v>NHS Golden Jubilee</v>
      </c>
      <c r="B13" s="572" t="str">
        <f t="shared" si="0"/>
        <v>nhs_19</v>
      </c>
      <c r="C13" s="572" t="str">
        <f t="shared" si="1"/>
        <v>FINANCIAL PLAN 2021-22</v>
      </c>
      <c r="D13" s="572"/>
      <c r="E13" s="573" t="str">
        <f t="shared" si="2"/>
        <v>Form 7b - Covid - HSCP1</v>
      </c>
      <c r="F13" s="574">
        <f t="shared" si="9"/>
        <v>7</v>
      </c>
      <c r="G13" s="573" t="str">
        <f t="shared" si="10"/>
        <v>Covid</v>
      </c>
      <c r="H13" s="572" t="str">
        <f t="shared" si="3"/>
        <v>Other</v>
      </c>
      <c r="I13" s="573" t="str">
        <f t="shared" si="12"/>
        <v>No</v>
      </c>
      <c r="J13" s="572"/>
      <c r="K13" s="575"/>
      <c r="L13" s="588">
        <f t="shared" si="11"/>
        <v>7</v>
      </c>
      <c r="M13" s="528" t="s">
        <v>84</v>
      </c>
      <c r="N13" s="599">
        <v>0</v>
      </c>
      <c r="O13" s="529">
        <v>0.25</v>
      </c>
      <c r="P13" s="603">
        <f t="shared" si="4"/>
        <v>0</v>
      </c>
      <c r="Q13" s="529">
        <v>0</v>
      </c>
      <c r="R13" s="530">
        <f t="shared" si="5"/>
        <v>0</v>
      </c>
      <c r="S13" s="529">
        <v>0</v>
      </c>
      <c r="T13" s="530">
        <f t="shared" si="6"/>
        <v>0</v>
      </c>
      <c r="U13" s="529">
        <v>0</v>
      </c>
      <c r="V13" s="530">
        <f t="shared" si="7"/>
        <v>0</v>
      </c>
      <c r="W13" s="529">
        <v>0</v>
      </c>
      <c r="X13" s="530">
        <f t="shared" si="8"/>
        <v>0</v>
      </c>
      <c r="Y13" s="527" t="s">
        <v>155</v>
      </c>
    </row>
    <row r="14" spans="1:31" ht="60" x14ac:dyDescent="0.2">
      <c r="A14" s="572" t="str">
        <f t="shared" si="0"/>
        <v>NHS Golden Jubilee</v>
      </c>
      <c r="B14" s="572" t="str">
        <f t="shared" si="0"/>
        <v>nhs_19</v>
      </c>
      <c r="C14" s="572" t="str">
        <f t="shared" si="1"/>
        <v>FINANCIAL PLAN 2021-22</v>
      </c>
      <c r="D14" s="572"/>
      <c r="E14" s="573" t="str">
        <f t="shared" si="2"/>
        <v>Form 7b - Covid - HSCP1</v>
      </c>
      <c r="F14" s="574">
        <f t="shared" si="9"/>
        <v>8</v>
      </c>
      <c r="G14" s="573" t="str">
        <f t="shared" si="10"/>
        <v>Covid</v>
      </c>
      <c r="H14" s="572" t="str">
        <f t="shared" si="3"/>
        <v>Planned Care</v>
      </c>
      <c r="I14" s="573" t="str">
        <f t="shared" si="12"/>
        <v>No</v>
      </c>
      <c r="J14" s="572"/>
      <c r="K14" s="575"/>
      <c r="L14" s="588">
        <f t="shared" si="11"/>
        <v>8</v>
      </c>
      <c r="M14" s="528" t="s">
        <v>156</v>
      </c>
      <c r="N14" s="599">
        <v>0</v>
      </c>
      <c r="O14" s="529">
        <v>0.6</v>
      </c>
      <c r="P14" s="603">
        <f t="shared" si="4"/>
        <v>0</v>
      </c>
      <c r="Q14" s="529">
        <v>0.3</v>
      </c>
      <c r="R14" s="530">
        <f t="shared" si="5"/>
        <v>0</v>
      </c>
      <c r="S14" s="529">
        <v>0.3</v>
      </c>
      <c r="T14" s="530">
        <f t="shared" si="6"/>
        <v>0</v>
      </c>
      <c r="U14" s="529">
        <v>0.3</v>
      </c>
      <c r="V14" s="530">
        <f t="shared" si="7"/>
        <v>0</v>
      </c>
      <c r="W14" s="529">
        <v>0.3</v>
      </c>
      <c r="X14" s="530">
        <f t="shared" si="8"/>
        <v>0</v>
      </c>
      <c r="Y14" s="526" t="s">
        <v>157</v>
      </c>
    </row>
    <row r="15" spans="1:31" ht="60" x14ac:dyDescent="0.2">
      <c r="A15" s="572" t="str">
        <f t="shared" si="0"/>
        <v>NHS Golden Jubilee</v>
      </c>
      <c r="B15" s="572" t="str">
        <f t="shared" si="0"/>
        <v>nhs_19</v>
      </c>
      <c r="C15" s="572" t="str">
        <f t="shared" si="1"/>
        <v>FINANCIAL PLAN 2021-22</v>
      </c>
      <c r="D15" s="572"/>
      <c r="E15" s="573" t="str">
        <f t="shared" si="2"/>
        <v>Form 7b - Covid - HSCP1</v>
      </c>
      <c r="F15" s="574">
        <f t="shared" si="9"/>
        <v>9</v>
      </c>
      <c r="G15" s="573" t="str">
        <f t="shared" si="10"/>
        <v>Covid</v>
      </c>
      <c r="H15" s="572" t="str">
        <f t="shared" si="3"/>
        <v>PPE</v>
      </c>
      <c r="I15" s="573" t="str">
        <f t="shared" si="12"/>
        <v>No</v>
      </c>
      <c r="J15" s="572"/>
      <c r="K15" s="575"/>
      <c r="L15" s="588">
        <f t="shared" si="11"/>
        <v>9</v>
      </c>
      <c r="M15" s="528" t="s">
        <v>158</v>
      </c>
      <c r="N15" s="599">
        <v>0</v>
      </c>
      <c r="O15" s="529">
        <v>0.5</v>
      </c>
      <c r="P15" s="603">
        <f t="shared" si="4"/>
        <v>0</v>
      </c>
      <c r="Q15" s="529">
        <v>0.3</v>
      </c>
      <c r="R15" s="530">
        <f t="shared" si="5"/>
        <v>0</v>
      </c>
      <c r="S15" s="529">
        <v>0.3</v>
      </c>
      <c r="T15" s="530">
        <f t="shared" si="6"/>
        <v>0</v>
      </c>
      <c r="U15" s="529">
        <v>0.3</v>
      </c>
      <c r="V15" s="530">
        <f t="shared" si="7"/>
        <v>0</v>
      </c>
      <c r="W15" s="529">
        <v>0.3</v>
      </c>
      <c r="X15" s="530">
        <f t="shared" si="8"/>
        <v>0</v>
      </c>
      <c r="Y15" s="526" t="s">
        <v>159</v>
      </c>
    </row>
    <row r="16" spans="1:31" x14ac:dyDescent="0.2">
      <c r="A16" s="572" t="str">
        <f t="shared" si="0"/>
        <v>NHS Golden Jubilee</v>
      </c>
      <c r="B16" s="572" t="str">
        <f t="shared" si="0"/>
        <v>nhs_19</v>
      </c>
      <c r="C16" s="572" t="str">
        <f t="shared" si="1"/>
        <v>FINANCIAL PLAN 2021-22</v>
      </c>
      <c r="D16" s="572"/>
      <c r="E16" s="573" t="str">
        <f t="shared" si="2"/>
        <v>Form 7b - Covid - HSCP1</v>
      </c>
      <c r="F16" s="574">
        <f t="shared" si="9"/>
        <v>10</v>
      </c>
      <c r="G16" s="573" t="str">
        <f t="shared" si="10"/>
        <v>Covid</v>
      </c>
      <c r="H16" s="572" t="str">
        <f t="shared" si="3"/>
        <v>Primary care</v>
      </c>
      <c r="I16" s="573" t="str">
        <f t="shared" si="12"/>
        <v>No</v>
      </c>
      <c r="J16" s="572"/>
      <c r="K16" s="575"/>
      <c r="L16" s="588">
        <f t="shared" si="11"/>
        <v>10</v>
      </c>
      <c r="M16" s="528" t="s">
        <v>160</v>
      </c>
      <c r="N16" s="599">
        <v>0</v>
      </c>
      <c r="O16" s="529">
        <v>0.6</v>
      </c>
      <c r="P16" s="603">
        <f t="shared" si="4"/>
        <v>0</v>
      </c>
      <c r="Q16" s="529">
        <v>0.3</v>
      </c>
      <c r="R16" s="530">
        <f t="shared" si="5"/>
        <v>0</v>
      </c>
      <c r="S16" s="529">
        <v>0.3</v>
      </c>
      <c r="T16" s="530">
        <f t="shared" si="6"/>
        <v>0</v>
      </c>
      <c r="U16" s="529">
        <v>0.3</v>
      </c>
      <c r="V16" s="530">
        <f t="shared" si="7"/>
        <v>0</v>
      </c>
      <c r="W16" s="529">
        <v>0.3</v>
      </c>
      <c r="X16" s="530">
        <f t="shared" si="8"/>
        <v>0</v>
      </c>
      <c r="Y16" s="527" t="s">
        <v>161</v>
      </c>
    </row>
    <row r="17" spans="1:25" ht="36" x14ac:dyDescent="0.2">
      <c r="A17" s="572" t="str">
        <f t="shared" si="0"/>
        <v>NHS Golden Jubilee</v>
      </c>
      <c r="B17" s="572" t="str">
        <f t="shared" si="0"/>
        <v>nhs_19</v>
      </c>
      <c r="C17" s="572" t="str">
        <f t="shared" si="1"/>
        <v>FINANCIAL PLAN 2021-22</v>
      </c>
      <c r="D17" s="572"/>
      <c r="E17" s="573" t="str">
        <f t="shared" si="2"/>
        <v>Form 7b - Covid - HSCP1</v>
      </c>
      <c r="F17" s="574">
        <f t="shared" si="9"/>
        <v>11</v>
      </c>
      <c r="G17" s="573" t="str">
        <f t="shared" si="10"/>
        <v>Covid</v>
      </c>
      <c r="H17" s="572" t="str">
        <f t="shared" si="3"/>
        <v>Public Health Measures (including flu)</v>
      </c>
      <c r="I17" s="573" t="str">
        <f t="shared" si="12"/>
        <v>No</v>
      </c>
      <c r="J17" s="572"/>
      <c r="K17" s="575"/>
      <c r="L17" s="588">
        <f t="shared" si="11"/>
        <v>11</v>
      </c>
      <c r="M17" s="528" t="s">
        <v>162</v>
      </c>
      <c r="N17" s="599">
        <v>0</v>
      </c>
      <c r="O17" s="529">
        <v>1.5</v>
      </c>
      <c r="P17" s="603">
        <f t="shared" si="4"/>
        <v>0</v>
      </c>
      <c r="Q17" s="529">
        <v>1</v>
      </c>
      <c r="R17" s="530">
        <f t="shared" si="5"/>
        <v>0</v>
      </c>
      <c r="S17" s="529">
        <v>0.3</v>
      </c>
      <c r="T17" s="530">
        <f t="shared" si="6"/>
        <v>0</v>
      </c>
      <c r="U17" s="529">
        <v>0.3</v>
      </c>
      <c r="V17" s="530">
        <f t="shared" si="7"/>
        <v>0</v>
      </c>
      <c r="W17" s="529">
        <v>0.3</v>
      </c>
      <c r="X17" s="530">
        <f t="shared" si="8"/>
        <v>0</v>
      </c>
      <c r="Y17" s="526" t="s">
        <v>163</v>
      </c>
    </row>
    <row r="18" spans="1:25" ht="60" x14ac:dyDescent="0.2">
      <c r="A18" s="572" t="str">
        <f t="shared" si="0"/>
        <v>NHS Golden Jubilee</v>
      </c>
      <c r="B18" s="572" t="str">
        <f t="shared" si="0"/>
        <v>nhs_19</v>
      </c>
      <c r="C18" s="572" t="str">
        <f t="shared" si="1"/>
        <v>FINANCIAL PLAN 2021-22</v>
      </c>
      <c r="D18" s="572"/>
      <c r="E18" s="573" t="str">
        <f t="shared" si="2"/>
        <v>Form 7b - Covid - HSCP1</v>
      </c>
      <c r="F18" s="574">
        <f t="shared" si="9"/>
        <v>12</v>
      </c>
      <c r="G18" s="573" t="str">
        <f t="shared" si="10"/>
        <v>Covid</v>
      </c>
      <c r="H18" s="572" t="str">
        <f t="shared" si="3"/>
        <v>Remobilisation</v>
      </c>
      <c r="I18" s="573" t="str">
        <f t="shared" si="12"/>
        <v>No</v>
      </c>
      <c r="J18" s="572"/>
      <c r="K18" s="575"/>
      <c r="L18" s="588">
        <f t="shared" si="11"/>
        <v>12</v>
      </c>
      <c r="M18" s="528" t="s">
        <v>164</v>
      </c>
      <c r="N18" s="599">
        <v>0</v>
      </c>
      <c r="O18" s="529">
        <v>1.5</v>
      </c>
      <c r="P18" s="603">
        <f t="shared" si="4"/>
        <v>0</v>
      </c>
      <c r="Q18" s="529">
        <v>0.7</v>
      </c>
      <c r="R18" s="530">
        <f t="shared" si="5"/>
        <v>0</v>
      </c>
      <c r="S18" s="529">
        <v>0</v>
      </c>
      <c r="T18" s="530">
        <f t="shared" si="6"/>
        <v>0</v>
      </c>
      <c r="U18" s="529">
        <v>0</v>
      </c>
      <c r="V18" s="530">
        <f t="shared" si="7"/>
        <v>0</v>
      </c>
      <c r="W18" s="529">
        <v>0</v>
      </c>
      <c r="X18" s="530">
        <f t="shared" si="8"/>
        <v>0</v>
      </c>
      <c r="Y18" s="526" t="s">
        <v>165</v>
      </c>
    </row>
    <row r="19" spans="1:25" ht="48" x14ac:dyDescent="0.2">
      <c r="A19" s="572" t="str">
        <f t="shared" si="0"/>
        <v>NHS Golden Jubilee</v>
      </c>
      <c r="B19" s="572" t="str">
        <f t="shared" si="0"/>
        <v>nhs_19</v>
      </c>
      <c r="C19" s="572" t="str">
        <f t="shared" si="1"/>
        <v>FINANCIAL PLAN 2021-22</v>
      </c>
      <c r="D19" s="572"/>
      <c r="E19" s="573" t="str">
        <f t="shared" si="2"/>
        <v>Form 7b - Covid - HSCP1</v>
      </c>
      <c r="F19" s="574">
        <f t="shared" si="9"/>
        <v>13</v>
      </c>
      <c r="G19" s="573" t="str">
        <f t="shared" si="10"/>
        <v>Covid</v>
      </c>
      <c r="H19" s="572" t="str">
        <f t="shared" si="3"/>
        <v>Social Care (payments to third parties, DD reduction)</v>
      </c>
      <c r="I19" s="573" t="str">
        <f t="shared" si="12"/>
        <v>No</v>
      </c>
      <c r="J19" s="572"/>
      <c r="K19" s="575"/>
      <c r="L19" s="588">
        <f t="shared" si="11"/>
        <v>13</v>
      </c>
      <c r="M19" s="528" t="s">
        <v>166</v>
      </c>
      <c r="N19" s="599">
        <v>0</v>
      </c>
      <c r="O19" s="529">
        <v>0.45</v>
      </c>
      <c r="P19" s="603">
        <f t="shared" si="4"/>
        <v>0</v>
      </c>
      <c r="Q19" s="529">
        <v>0</v>
      </c>
      <c r="R19" s="530">
        <f t="shared" si="5"/>
        <v>0</v>
      </c>
      <c r="S19" s="529">
        <v>0</v>
      </c>
      <c r="T19" s="530">
        <f t="shared" si="6"/>
        <v>0</v>
      </c>
      <c r="U19" s="529">
        <v>0</v>
      </c>
      <c r="V19" s="530">
        <f t="shared" si="7"/>
        <v>0</v>
      </c>
      <c r="W19" s="529">
        <v>0</v>
      </c>
      <c r="X19" s="530">
        <f t="shared" si="8"/>
        <v>0</v>
      </c>
      <c r="Y19" s="526" t="s">
        <v>167</v>
      </c>
    </row>
    <row r="20" spans="1:25" ht="48" x14ac:dyDescent="0.2">
      <c r="A20" s="572" t="str">
        <f t="shared" si="0"/>
        <v>NHS Golden Jubilee</v>
      </c>
      <c r="B20" s="572" t="str">
        <f t="shared" si="0"/>
        <v>nhs_19</v>
      </c>
      <c r="C20" s="572" t="str">
        <f t="shared" si="1"/>
        <v>FINANCIAL PLAN 2021-22</v>
      </c>
      <c r="D20" s="572"/>
      <c r="E20" s="573" t="str">
        <f t="shared" si="2"/>
        <v>Form 7b - Covid - HSCP1</v>
      </c>
      <c r="F20" s="574">
        <f t="shared" si="9"/>
        <v>14</v>
      </c>
      <c r="G20" s="573" t="str">
        <f t="shared" si="10"/>
        <v>Covid</v>
      </c>
      <c r="H20" s="572" t="str">
        <f t="shared" si="3"/>
        <v>Test and Protect</v>
      </c>
      <c r="I20" s="573" t="str">
        <f t="shared" si="12"/>
        <v>No</v>
      </c>
      <c r="J20" s="572"/>
      <c r="K20" s="575"/>
      <c r="L20" s="588">
        <f t="shared" si="11"/>
        <v>14</v>
      </c>
      <c r="M20" s="528" t="s">
        <v>168</v>
      </c>
      <c r="N20" s="599">
        <v>0</v>
      </c>
      <c r="O20" s="529">
        <v>0.7</v>
      </c>
      <c r="P20" s="603">
        <f t="shared" si="4"/>
        <v>0</v>
      </c>
      <c r="Q20" s="529">
        <v>0.2</v>
      </c>
      <c r="R20" s="530">
        <f t="shared" si="5"/>
        <v>0</v>
      </c>
      <c r="S20" s="529">
        <v>0.2</v>
      </c>
      <c r="T20" s="530">
        <f t="shared" si="6"/>
        <v>0</v>
      </c>
      <c r="U20" s="529">
        <v>0.2</v>
      </c>
      <c r="V20" s="530">
        <f t="shared" si="7"/>
        <v>0</v>
      </c>
      <c r="W20" s="529">
        <v>0.2</v>
      </c>
      <c r="X20" s="530">
        <f t="shared" si="8"/>
        <v>0</v>
      </c>
      <c r="Y20" s="526" t="s">
        <v>169</v>
      </c>
    </row>
    <row r="21" spans="1:25" x14ac:dyDescent="0.2">
      <c r="A21" s="572" t="str">
        <f t="shared" si="0"/>
        <v>NHS Golden Jubilee</v>
      </c>
      <c r="B21" s="572" t="str">
        <f t="shared" si="0"/>
        <v>nhs_19</v>
      </c>
      <c r="C21" s="572" t="str">
        <f t="shared" si="1"/>
        <v>FINANCIAL PLAN 2021-22</v>
      </c>
      <c r="D21" s="572"/>
      <c r="E21" s="573" t="str">
        <f t="shared" si="2"/>
        <v>Form 7b - Covid - HSCP1</v>
      </c>
      <c r="F21" s="574">
        <f t="shared" si="9"/>
        <v>15</v>
      </c>
      <c r="G21" s="573" t="str">
        <f t="shared" si="10"/>
        <v>Covid</v>
      </c>
      <c r="H21" s="572" t="str">
        <f t="shared" si="3"/>
        <v>Unscheduled care</v>
      </c>
      <c r="I21" s="573" t="str">
        <f t="shared" si="12"/>
        <v>No</v>
      </c>
      <c r="J21" s="572"/>
      <c r="K21" s="575"/>
      <c r="L21" s="588">
        <f t="shared" si="11"/>
        <v>15</v>
      </c>
      <c r="M21" s="528" t="s">
        <v>170</v>
      </c>
      <c r="N21" s="599">
        <v>0</v>
      </c>
      <c r="O21" s="529">
        <v>1</v>
      </c>
      <c r="P21" s="603">
        <f t="shared" si="4"/>
        <v>0</v>
      </c>
      <c r="Q21" s="529">
        <v>1</v>
      </c>
      <c r="R21" s="530">
        <f t="shared" si="5"/>
        <v>0</v>
      </c>
      <c r="S21" s="529">
        <v>1</v>
      </c>
      <c r="T21" s="530">
        <f t="shared" si="6"/>
        <v>0</v>
      </c>
      <c r="U21" s="529">
        <v>1</v>
      </c>
      <c r="V21" s="530">
        <f t="shared" si="7"/>
        <v>0</v>
      </c>
      <c r="W21" s="529">
        <v>1</v>
      </c>
      <c r="X21" s="530">
        <f t="shared" si="8"/>
        <v>0</v>
      </c>
      <c r="Y21" s="526" t="s">
        <v>171</v>
      </c>
    </row>
    <row r="22" spans="1:25" ht="36" x14ac:dyDescent="0.2">
      <c r="A22" s="583" t="str">
        <f t="shared" ref="A22:C23" si="13">A$5</f>
        <v>NHS Golden Jubilee</v>
      </c>
      <c r="B22" s="583" t="str">
        <f t="shared" si="13"/>
        <v>nhs_19</v>
      </c>
      <c r="C22" s="583" t="str">
        <f t="shared" si="13"/>
        <v>FINANCIAL PLAN 2021-22</v>
      </c>
      <c r="D22" s="572"/>
      <c r="E22" s="584" t="str">
        <f>$N$1</f>
        <v>Form 7b - Covid - HSCP1</v>
      </c>
      <c r="F22" s="574">
        <f>L22</f>
        <v>16</v>
      </c>
      <c r="G22" s="573" t="str">
        <f t="shared" si="10"/>
        <v>Covid</v>
      </c>
      <c r="H22" s="572" t="str">
        <f>M22</f>
        <v>Mental Health</v>
      </c>
      <c r="I22" s="584" t="s">
        <v>246</v>
      </c>
      <c r="J22" s="572"/>
      <c r="K22" s="575"/>
      <c r="L22" s="588">
        <f t="shared" si="11"/>
        <v>16</v>
      </c>
      <c r="M22" s="585" t="s">
        <v>121</v>
      </c>
      <c r="N22" s="600">
        <v>0</v>
      </c>
      <c r="O22" s="586">
        <v>1</v>
      </c>
      <c r="P22" s="603">
        <f t="shared" si="4"/>
        <v>0</v>
      </c>
      <c r="Q22" s="529">
        <v>1</v>
      </c>
      <c r="R22" s="530">
        <f t="shared" si="5"/>
        <v>0</v>
      </c>
      <c r="S22" s="529">
        <v>1</v>
      </c>
      <c r="T22" s="530">
        <f t="shared" si="6"/>
        <v>0</v>
      </c>
      <c r="U22" s="529">
        <v>1</v>
      </c>
      <c r="V22" s="530">
        <f t="shared" si="7"/>
        <v>0</v>
      </c>
      <c r="W22" s="529">
        <v>1</v>
      </c>
      <c r="X22" s="530">
        <f t="shared" si="8"/>
        <v>0</v>
      </c>
      <c r="Y22" s="587" t="s">
        <v>440</v>
      </c>
    </row>
    <row r="23" spans="1:25" ht="24" x14ac:dyDescent="0.2">
      <c r="A23" s="583" t="str">
        <f t="shared" si="13"/>
        <v>NHS Golden Jubilee</v>
      </c>
      <c r="B23" s="583" t="str">
        <f t="shared" si="13"/>
        <v>nhs_19</v>
      </c>
      <c r="C23" s="583" t="str">
        <f t="shared" si="13"/>
        <v>FINANCIAL PLAN 2021-22</v>
      </c>
      <c r="D23" s="572"/>
      <c r="E23" s="584" t="str">
        <f>$N$1</f>
        <v>Form 7b - Covid - HSCP1</v>
      </c>
      <c r="F23" s="574">
        <f>L23</f>
        <v>17</v>
      </c>
      <c r="G23" s="573" t="str">
        <f t="shared" si="10"/>
        <v>Covid</v>
      </c>
      <c r="H23" s="572" t="str">
        <f>M23</f>
        <v>Offset Savings</v>
      </c>
      <c r="I23" s="584" t="s">
        <v>246</v>
      </c>
      <c r="J23" s="572"/>
      <c r="K23" s="575"/>
      <c r="L23" s="588">
        <f t="shared" ref="L23:L25" si="14">L22+1</f>
        <v>17</v>
      </c>
      <c r="M23" s="585" t="s">
        <v>472</v>
      </c>
      <c r="N23" s="600">
        <v>0</v>
      </c>
      <c r="O23" s="586">
        <v>0</v>
      </c>
      <c r="P23" s="603">
        <f t="shared" si="4"/>
        <v>0</v>
      </c>
      <c r="Q23" s="586">
        <v>0</v>
      </c>
      <c r="R23" s="530">
        <f t="shared" si="5"/>
        <v>0</v>
      </c>
      <c r="S23" s="586">
        <v>0</v>
      </c>
      <c r="T23" s="530">
        <f t="shared" si="6"/>
        <v>0</v>
      </c>
      <c r="U23" s="586">
        <v>0</v>
      </c>
      <c r="V23" s="530">
        <f t="shared" si="7"/>
        <v>0</v>
      </c>
      <c r="W23" s="586">
        <v>0</v>
      </c>
      <c r="X23" s="530">
        <f t="shared" si="8"/>
        <v>0</v>
      </c>
      <c r="Y23" s="587" t="s">
        <v>473</v>
      </c>
    </row>
    <row r="24" spans="1:25" ht="84" x14ac:dyDescent="0.2">
      <c r="A24" s="572" t="str">
        <f t="shared" si="0"/>
        <v>NHS Golden Jubilee</v>
      </c>
      <c r="B24" s="572" t="str">
        <f t="shared" si="0"/>
        <v>nhs_19</v>
      </c>
      <c r="C24" s="572" t="str">
        <f t="shared" si="1"/>
        <v>FINANCIAL PLAN 2021-22</v>
      </c>
      <c r="D24" s="572"/>
      <c r="E24" s="573" t="str">
        <f t="shared" si="2"/>
        <v>Form 7b - Covid - HSCP1</v>
      </c>
      <c r="F24" s="574">
        <f t="shared" si="9"/>
        <v>18</v>
      </c>
      <c r="G24" s="573" t="str">
        <f t="shared" si="10"/>
        <v>Covid</v>
      </c>
      <c r="H24" s="572" t="str">
        <f t="shared" si="3"/>
        <v xml:space="preserve">Covid Vaccinations </v>
      </c>
      <c r="I24" s="573" t="str">
        <f>I21</f>
        <v>No</v>
      </c>
      <c r="J24" s="572"/>
      <c r="K24" s="575"/>
      <c r="L24" s="588">
        <f t="shared" si="14"/>
        <v>18</v>
      </c>
      <c r="M24" s="528" t="s">
        <v>172</v>
      </c>
      <c r="N24" s="599">
        <v>0</v>
      </c>
      <c r="O24" s="529"/>
      <c r="P24" s="603">
        <f t="shared" si="4"/>
        <v>0</v>
      </c>
      <c r="Q24" s="529"/>
      <c r="R24" s="530">
        <f t="shared" si="5"/>
        <v>0</v>
      </c>
      <c r="S24" s="529"/>
      <c r="T24" s="530">
        <f t="shared" si="6"/>
        <v>0</v>
      </c>
      <c r="U24" s="529"/>
      <c r="V24" s="530">
        <f t="shared" si="7"/>
        <v>0</v>
      </c>
      <c r="W24" s="529"/>
      <c r="X24" s="530">
        <f t="shared" si="8"/>
        <v>0</v>
      </c>
      <c r="Y24" s="526" t="s">
        <v>173</v>
      </c>
    </row>
    <row r="25" spans="1:25" x14ac:dyDescent="0.2">
      <c r="A25" s="572" t="str">
        <f t="shared" ref="A25:B25" si="15">A$5</f>
        <v>NHS Golden Jubilee</v>
      </c>
      <c r="B25" s="572" t="str">
        <f t="shared" si="15"/>
        <v>nhs_19</v>
      </c>
      <c r="C25" s="572" t="str">
        <f t="shared" si="1"/>
        <v>FINANCIAL PLAN 2021-22</v>
      </c>
      <c r="D25" s="572"/>
      <c r="E25" s="573" t="str">
        <f t="shared" si="2"/>
        <v>Form 7b - Covid - HSCP1</v>
      </c>
      <c r="F25" s="574">
        <f t="shared" si="9"/>
        <v>19</v>
      </c>
      <c r="G25" s="573" t="str">
        <f t="shared" si="10"/>
        <v>Covid</v>
      </c>
      <c r="H25" s="572" t="str">
        <f t="shared" si="3"/>
        <v>Total</v>
      </c>
      <c r="I25" s="573" t="s">
        <v>247</v>
      </c>
      <c r="J25" s="572"/>
      <c r="K25" s="575"/>
      <c r="L25" s="588">
        <f t="shared" si="14"/>
        <v>19</v>
      </c>
      <c r="M25" s="576" t="s">
        <v>9</v>
      </c>
      <c r="N25" s="601">
        <f>SUM(N7:N21)</f>
        <v>0</v>
      </c>
      <c r="O25" s="578"/>
      <c r="P25" s="577">
        <f>SUM(P7:P24)</f>
        <v>0</v>
      </c>
      <c r="Q25" s="578"/>
      <c r="R25" s="577">
        <f>SUM(R7:R24)</f>
        <v>0</v>
      </c>
      <c r="S25" s="577"/>
      <c r="T25" s="577">
        <f>SUM(T7:T24)</f>
        <v>0</v>
      </c>
      <c r="U25" s="577"/>
      <c r="V25" s="577">
        <f>SUM(V7:V24)</f>
        <v>0</v>
      </c>
      <c r="W25" s="577"/>
      <c r="X25" s="577">
        <f>SUM(X7:X24)</f>
        <v>0</v>
      </c>
      <c r="Y25" s="579"/>
    </row>
    <row r="27" spans="1:25" x14ac:dyDescent="0.2">
      <c r="M27" s="604" t="s">
        <v>474</v>
      </c>
    </row>
  </sheetData>
  <pageMargins left="0.7" right="0.7" top="0.75" bottom="0.75" header="0.3" footer="0.3"/>
  <pageSetup paperSize="9" orientation="portrait" horizontalDpi="90" verticalDpi="9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Y27"/>
  <sheetViews>
    <sheetView showGridLines="0" topLeftCell="K1" workbookViewId="0">
      <pane ySplit="6" topLeftCell="A7" activePane="bottomLeft" state="frozen"/>
      <selection activeCell="M27" sqref="M27"/>
      <selection pane="bottomLeft" activeCell="M27" sqref="M27"/>
    </sheetView>
  </sheetViews>
  <sheetFormatPr defaultRowHeight="12.75" outlineLevelRow="1" outlineLevelCol="1" x14ac:dyDescent="0.2"/>
  <cols>
    <col min="1" max="1" width="13.42578125" hidden="1" customWidth="1" outlineLevel="1"/>
    <col min="2" max="2" width="13.28515625" hidden="1" customWidth="1" outlineLevel="1"/>
    <col min="3" max="3" width="23.42578125" hidden="1" customWidth="1" outlineLevel="1"/>
    <col min="4" max="4" width="7.28515625" hidden="1" customWidth="1" outlineLevel="1"/>
    <col min="5" max="5" width="22.28515625" hidden="1" customWidth="1" outlineLevel="1"/>
    <col min="6" max="6" width="14.42578125" hidden="1" customWidth="1" outlineLevel="1"/>
    <col min="7" max="7" width="9.7109375" hidden="1" customWidth="1" outlineLevel="1"/>
    <col min="8" max="8" width="45.85546875" hidden="1" customWidth="1" outlineLevel="1"/>
    <col min="9" max="9" width="8.85546875" hidden="1" customWidth="1" outlineLevel="1"/>
    <col min="10" max="10" width="7.5703125" hidden="1" customWidth="1" outlineLevel="1"/>
    <col min="11" max="11" width="4.28515625" customWidth="1" collapsed="1"/>
    <col min="12" max="12" width="5.28515625" style="590" customWidth="1"/>
    <col min="13" max="13" width="17" customWidth="1"/>
    <col min="14" max="14" width="23.5703125" bestFit="1" customWidth="1"/>
    <col min="15" max="15" width="11.7109375" customWidth="1"/>
    <col min="16" max="16" width="13" customWidth="1"/>
    <col min="17" max="17" width="11.7109375" customWidth="1"/>
    <col min="18" max="18" width="12.5703125" customWidth="1"/>
    <col min="19" max="19" width="11.7109375" customWidth="1"/>
    <col min="20" max="20" width="13" customWidth="1"/>
    <col min="21" max="21" width="11.28515625" customWidth="1"/>
    <col min="22" max="22" width="13" customWidth="1"/>
    <col min="23" max="23" width="11.7109375" customWidth="1"/>
    <col min="24" max="24" width="13" customWidth="1"/>
    <col min="25" max="25" width="57.140625" bestFit="1" customWidth="1"/>
  </cols>
  <sheetData>
    <row r="1" spans="1:25" ht="15.75" thickBot="1" x14ac:dyDescent="0.3">
      <c r="M1" s="475" t="s">
        <v>382</v>
      </c>
      <c r="N1" s="474" t="s">
        <v>387</v>
      </c>
      <c r="O1" s="422" t="s">
        <v>386</v>
      </c>
      <c r="W1" s="567" t="s">
        <v>310</v>
      </c>
      <c r="X1" s="263"/>
    </row>
    <row r="2" spans="1:25" x14ac:dyDescent="0.2">
      <c r="O2" t="s">
        <v>393</v>
      </c>
      <c r="W2" s="515"/>
      <c r="X2" s="455" t="s">
        <v>311</v>
      </c>
    </row>
    <row r="3" spans="1:25" ht="13.5" thickBot="1" x14ac:dyDescent="0.25">
      <c r="O3" s="422"/>
      <c r="W3" s="538"/>
      <c r="X3" s="455" t="s">
        <v>435</v>
      </c>
    </row>
    <row r="4" spans="1:25" x14ac:dyDescent="0.2">
      <c r="L4" s="591"/>
      <c r="M4" s="283"/>
      <c r="N4" s="284" t="s">
        <v>129</v>
      </c>
      <c r="O4" s="282"/>
      <c r="P4" s="282"/>
      <c r="Q4" s="282"/>
      <c r="R4" s="282"/>
      <c r="S4" s="282"/>
      <c r="T4" s="282"/>
      <c r="U4" s="282"/>
      <c r="V4" s="282"/>
      <c r="W4" s="282"/>
      <c r="X4" s="282"/>
      <c r="Y4" s="282"/>
    </row>
    <row r="5" spans="1:25" x14ac:dyDescent="0.2">
      <c r="A5" s="582" t="str">
        <f>'Form 1 - Core RRL'!$M$3</f>
        <v>NHS Golden Jubilee</v>
      </c>
      <c r="B5" s="580" t="str">
        <f>'Form 1 - Core RRL'!$L$3</f>
        <v>nhs_19</v>
      </c>
      <c r="C5" s="580" t="str">
        <f>'Form 1 - Core RRL'!$M$4</f>
        <v>FINANCIAL PLAN 2021-22</v>
      </c>
      <c r="G5" s="581" t="s">
        <v>230</v>
      </c>
      <c r="L5" s="592" t="s">
        <v>130</v>
      </c>
      <c r="M5" s="286" t="s">
        <v>131</v>
      </c>
      <c r="N5" s="285" t="s">
        <v>231</v>
      </c>
      <c r="O5" s="285" t="s">
        <v>132</v>
      </c>
      <c r="P5" s="285" t="s">
        <v>133</v>
      </c>
      <c r="Q5" s="285" t="s">
        <v>134</v>
      </c>
      <c r="R5" s="285" t="s">
        <v>135</v>
      </c>
      <c r="S5" s="285" t="s">
        <v>136</v>
      </c>
      <c r="T5" s="285" t="s">
        <v>137</v>
      </c>
      <c r="U5" s="285" t="s">
        <v>138</v>
      </c>
      <c r="V5" s="285" t="s">
        <v>139</v>
      </c>
      <c r="W5" s="285" t="s">
        <v>140</v>
      </c>
      <c r="X5" s="287" t="s">
        <v>141</v>
      </c>
      <c r="Y5" s="288" t="s">
        <v>142</v>
      </c>
    </row>
    <row r="6" spans="1:25" hidden="1" outlineLevel="1" x14ac:dyDescent="0.2">
      <c r="A6" s="458" t="s">
        <v>233</v>
      </c>
      <c r="B6" s="459" t="s">
        <v>299</v>
      </c>
      <c r="C6" s="459" t="s">
        <v>234</v>
      </c>
      <c r="D6" s="459" t="s">
        <v>235</v>
      </c>
      <c r="E6" s="459" t="s">
        <v>236</v>
      </c>
      <c r="F6" s="459" t="s">
        <v>244</v>
      </c>
      <c r="G6" s="459" t="s">
        <v>237</v>
      </c>
      <c r="H6" s="459" t="s">
        <v>238</v>
      </c>
      <c r="I6" s="459" t="s">
        <v>245</v>
      </c>
      <c r="J6" s="459" t="s">
        <v>251</v>
      </c>
      <c r="K6" s="477" t="s">
        <v>248</v>
      </c>
      <c r="L6" s="592" t="s">
        <v>130</v>
      </c>
      <c r="M6" s="285" t="s">
        <v>131</v>
      </c>
      <c r="N6" s="285" t="s">
        <v>231</v>
      </c>
      <c r="O6" s="285" t="s">
        <v>132</v>
      </c>
      <c r="P6" s="285" t="s">
        <v>133</v>
      </c>
      <c r="Q6" s="285" t="s">
        <v>134</v>
      </c>
      <c r="R6" s="285" t="s">
        <v>135</v>
      </c>
      <c r="S6" s="285" t="s">
        <v>136</v>
      </c>
      <c r="T6" s="285" t="s">
        <v>137</v>
      </c>
      <c r="U6" s="285" t="s">
        <v>138</v>
      </c>
      <c r="V6" s="285" t="s">
        <v>139</v>
      </c>
      <c r="W6" s="285" t="s">
        <v>140</v>
      </c>
      <c r="X6" s="285" t="s">
        <v>141</v>
      </c>
      <c r="Y6" s="460" t="s">
        <v>142</v>
      </c>
    </row>
    <row r="7" spans="1:25" ht="24" collapsed="1" x14ac:dyDescent="0.2">
      <c r="A7" s="572" t="str">
        <f t="shared" ref="A7" si="0">A$5</f>
        <v>NHS Golden Jubilee</v>
      </c>
      <c r="B7" s="572" t="str">
        <f t="shared" ref="B7:B25" si="1">B$5</f>
        <v>nhs_19</v>
      </c>
      <c r="C7" s="572" t="str">
        <f t="shared" ref="C7:C25" si="2">C$5</f>
        <v>FINANCIAL PLAN 2021-22</v>
      </c>
      <c r="D7" s="572"/>
      <c r="E7" s="573" t="str">
        <f>$N$1</f>
        <v>Form 7b - Covid - HSCP2</v>
      </c>
      <c r="F7" s="574">
        <f>L7</f>
        <v>1</v>
      </c>
      <c r="G7" s="572" t="str">
        <f t="shared" ref="G7:G25" si="3">G$5</f>
        <v>Covid</v>
      </c>
      <c r="H7" s="572" t="str">
        <f t="shared" ref="H7:H25" si="4">M7</f>
        <v>Additional staff costs HSCPs</v>
      </c>
      <c r="I7" s="573" t="s">
        <v>246</v>
      </c>
      <c r="J7" s="572"/>
      <c r="K7" s="575"/>
      <c r="L7" s="537">
        <v>1</v>
      </c>
      <c r="M7" s="528" t="s">
        <v>143</v>
      </c>
      <c r="N7" s="599">
        <v>0</v>
      </c>
      <c r="O7" s="529">
        <v>0.25</v>
      </c>
      <c r="P7" s="530">
        <f t="shared" ref="P7:P24" si="5">SUM(N7*O7)</f>
        <v>0</v>
      </c>
      <c r="Q7" s="529">
        <v>0.1</v>
      </c>
      <c r="R7" s="530">
        <f t="shared" ref="R7:R24" si="6">SUM(N7*Q7)</f>
        <v>0</v>
      </c>
      <c r="S7" s="529">
        <v>0</v>
      </c>
      <c r="T7" s="530">
        <f t="shared" ref="T7:T24" si="7">SUM(N7*S7)</f>
        <v>0</v>
      </c>
      <c r="U7" s="529">
        <v>0</v>
      </c>
      <c r="V7" s="530">
        <f t="shared" ref="V7:V24" si="8">SUM(N7*U7)</f>
        <v>0</v>
      </c>
      <c r="W7" s="529">
        <v>0</v>
      </c>
      <c r="X7" s="530">
        <f t="shared" ref="X7:X24" si="9">SUM(N7*W7)</f>
        <v>0</v>
      </c>
      <c r="Y7" s="525" t="s">
        <v>144</v>
      </c>
    </row>
    <row r="8" spans="1:25" ht="24" x14ac:dyDescent="0.2">
      <c r="A8" s="572" t="str">
        <f>A$7</f>
        <v>NHS Golden Jubilee</v>
      </c>
      <c r="B8" s="572" t="str">
        <f t="shared" si="1"/>
        <v>nhs_19</v>
      </c>
      <c r="C8" s="572" t="str">
        <f t="shared" si="2"/>
        <v>FINANCIAL PLAN 2021-22</v>
      </c>
      <c r="D8" s="572"/>
      <c r="E8" s="573" t="str">
        <f t="shared" ref="E8" si="10">$N$1</f>
        <v>Form 7b - Covid - HSCP2</v>
      </c>
      <c r="F8" s="574">
        <f t="shared" ref="F8" si="11">L8</f>
        <v>2</v>
      </c>
      <c r="G8" s="572" t="str">
        <f t="shared" si="3"/>
        <v>Covid</v>
      </c>
      <c r="H8" s="572" t="str">
        <f t="shared" si="4"/>
        <v>Digital transformation</v>
      </c>
      <c r="I8" s="573" t="s">
        <v>246</v>
      </c>
      <c r="J8" s="572"/>
      <c r="K8" s="575"/>
      <c r="L8" s="588">
        <f t="shared" ref="L8:L22" si="12">L7+1</f>
        <v>2</v>
      </c>
      <c r="M8" s="528" t="s">
        <v>145</v>
      </c>
      <c r="N8" s="599">
        <v>0</v>
      </c>
      <c r="O8" s="529">
        <v>0.5</v>
      </c>
      <c r="P8" s="530">
        <f t="shared" si="5"/>
        <v>0</v>
      </c>
      <c r="Q8" s="529">
        <v>0.5</v>
      </c>
      <c r="R8" s="530">
        <f t="shared" si="6"/>
        <v>0</v>
      </c>
      <c r="S8" s="529">
        <v>0.5</v>
      </c>
      <c r="T8" s="530">
        <f t="shared" si="7"/>
        <v>0</v>
      </c>
      <c r="U8" s="529">
        <v>0.5</v>
      </c>
      <c r="V8" s="530">
        <f t="shared" si="8"/>
        <v>0</v>
      </c>
      <c r="W8" s="529">
        <v>0.5</v>
      </c>
      <c r="X8" s="530">
        <f t="shared" si="9"/>
        <v>0</v>
      </c>
      <c r="Y8" s="526" t="s">
        <v>146</v>
      </c>
    </row>
    <row r="9" spans="1:25" ht="24" x14ac:dyDescent="0.2">
      <c r="A9" s="572" t="str">
        <f>'Form 1 - Core RRL'!$M$3</f>
        <v>NHS Golden Jubilee</v>
      </c>
      <c r="B9" s="572" t="str">
        <f t="shared" si="1"/>
        <v>nhs_19</v>
      </c>
      <c r="C9" s="572" t="str">
        <f t="shared" si="2"/>
        <v>FINANCIAL PLAN 2021-22</v>
      </c>
      <c r="D9" s="572"/>
      <c r="E9" s="573" t="str">
        <f t="shared" ref="E9:E25" si="13">$N$1</f>
        <v>Form 7b - Covid - HSCP2</v>
      </c>
      <c r="F9" s="574">
        <f t="shared" ref="F9:F25" si="14">L9</f>
        <v>3</v>
      </c>
      <c r="G9" s="572" t="str">
        <f t="shared" si="3"/>
        <v>Covid</v>
      </c>
      <c r="H9" s="572" t="str">
        <f t="shared" si="4"/>
        <v>Equipment and Maintenance costs</v>
      </c>
      <c r="I9" s="573" t="s">
        <v>246</v>
      </c>
      <c r="J9" s="572"/>
      <c r="K9" s="575"/>
      <c r="L9" s="588">
        <f t="shared" si="12"/>
        <v>3</v>
      </c>
      <c r="M9" s="528" t="s">
        <v>147</v>
      </c>
      <c r="N9" s="599">
        <v>0</v>
      </c>
      <c r="O9" s="529">
        <v>0.7</v>
      </c>
      <c r="P9" s="530">
        <f t="shared" si="5"/>
        <v>0</v>
      </c>
      <c r="Q9" s="529">
        <v>0.4</v>
      </c>
      <c r="R9" s="530">
        <f t="shared" si="6"/>
        <v>0</v>
      </c>
      <c r="S9" s="529">
        <v>0.2</v>
      </c>
      <c r="T9" s="530">
        <f t="shared" si="7"/>
        <v>0</v>
      </c>
      <c r="U9" s="529">
        <v>0.2</v>
      </c>
      <c r="V9" s="530">
        <f t="shared" si="8"/>
        <v>0</v>
      </c>
      <c r="W9" s="529">
        <v>0.2</v>
      </c>
      <c r="X9" s="530">
        <f t="shared" si="9"/>
        <v>0</v>
      </c>
      <c r="Y9" s="526" t="s">
        <v>148</v>
      </c>
    </row>
    <row r="10" spans="1:25" ht="36" x14ac:dyDescent="0.2">
      <c r="A10" s="572" t="str">
        <f>'Form 1 - Core RRL'!$M$3</f>
        <v>NHS Golden Jubilee</v>
      </c>
      <c r="B10" s="572" t="str">
        <f t="shared" si="1"/>
        <v>nhs_19</v>
      </c>
      <c r="C10" s="572" t="str">
        <f t="shared" si="2"/>
        <v>FINANCIAL PLAN 2021-22</v>
      </c>
      <c r="D10" s="572"/>
      <c r="E10" s="573" t="str">
        <f t="shared" si="13"/>
        <v>Form 7b - Covid - HSCP2</v>
      </c>
      <c r="F10" s="574">
        <f t="shared" si="14"/>
        <v>4</v>
      </c>
      <c r="G10" s="572" t="str">
        <f t="shared" si="3"/>
        <v>Covid</v>
      </c>
      <c r="H10" s="572" t="str">
        <f t="shared" si="4"/>
        <v>Hospital scale up - Staffing and beds (non-recurring)</v>
      </c>
      <c r="I10" s="573" t="s">
        <v>246</v>
      </c>
      <c r="J10" s="572"/>
      <c r="K10" s="575"/>
      <c r="L10" s="588">
        <f t="shared" si="12"/>
        <v>4</v>
      </c>
      <c r="M10" s="528" t="s">
        <v>149</v>
      </c>
      <c r="N10" s="599">
        <v>0</v>
      </c>
      <c r="O10" s="529">
        <v>0.45</v>
      </c>
      <c r="P10" s="530">
        <f t="shared" si="5"/>
        <v>0</v>
      </c>
      <c r="Q10" s="529">
        <v>0.25</v>
      </c>
      <c r="R10" s="530">
        <f t="shared" si="6"/>
        <v>0</v>
      </c>
      <c r="S10" s="529">
        <v>0.25</v>
      </c>
      <c r="T10" s="530">
        <f t="shared" si="7"/>
        <v>0</v>
      </c>
      <c r="U10" s="529">
        <v>0.25</v>
      </c>
      <c r="V10" s="530">
        <f t="shared" si="8"/>
        <v>0</v>
      </c>
      <c r="W10" s="529">
        <v>0.25</v>
      </c>
      <c r="X10" s="530">
        <f t="shared" si="9"/>
        <v>0</v>
      </c>
      <c r="Y10" s="526" t="s">
        <v>150</v>
      </c>
    </row>
    <row r="11" spans="1:25" ht="24" x14ac:dyDescent="0.2">
      <c r="A11" s="572" t="str">
        <f>'Form 1 - Core RRL'!$M$3</f>
        <v>NHS Golden Jubilee</v>
      </c>
      <c r="B11" s="572" t="str">
        <f t="shared" si="1"/>
        <v>nhs_19</v>
      </c>
      <c r="C11" s="572" t="str">
        <f t="shared" si="2"/>
        <v>FINANCIAL PLAN 2021-22</v>
      </c>
      <c r="D11" s="572"/>
      <c r="E11" s="573" t="str">
        <f t="shared" si="13"/>
        <v>Form 7b - Covid - HSCP2</v>
      </c>
      <c r="F11" s="574">
        <f t="shared" si="14"/>
        <v>5</v>
      </c>
      <c r="G11" s="572" t="str">
        <f t="shared" si="3"/>
        <v>Covid</v>
      </c>
      <c r="H11" s="572" t="str">
        <f t="shared" si="4"/>
        <v>Loss of income</v>
      </c>
      <c r="I11" s="573" t="s">
        <v>246</v>
      </c>
      <c r="J11" s="572"/>
      <c r="K11" s="575"/>
      <c r="L11" s="588">
        <f t="shared" si="12"/>
        <v>5</v>
      </c>
      <c r="M11" s="528" t="s">
        <v>151</v>
      </c>
      <c r="N11" s="599">
        <v>0</v>
      </c>
      <c r="O11" s="529">
        <v>0.2</v>
      </c>
      <c r="P11" s="530">
        <f t="shared" si="5"/>
        <v>0</v>
      </c>
      <c r="Q11" s="529">
        <v>0</v>
      </c>
      <c r="R11" s="530">
        <f t="shared" si="6"/>
        <v>0</v>
      </c>
      <c r="S11" s="529">
        <v>0</v>
      </c>
      <c r="T11" s="530">
        <f t="shared" si="7"/>
        <v>0</v>
      </c>
      <c r="U11" s="529">
        <v>0</v>
      </c>
      <c r="V11" s="530">
        <f t="shared" si="8"/>
        <v>0</v>
      </c>
      <c r="W11" s="529">
        <v>0</v>
      </c>
      <c r="X11" s="530">
        <f t="shared" si="9"/>
        <v>0</v>
      </c>
      <c r="Y11" s="526" t="s">
        <v>152</v>
      </c>
    </row>
    <row r="12" spans="1:25" ht="48" x14ac:dyDescent="0.2">
      <c r="A12" s="572" t="str">
        <f>'Form 1 - Core RRL'!$M$3</f>
        <v>NHS Golden Jubilee</v>
      </c>
      <c r="B12" s="572" t="str">
        <f t="shared" si="1"/>
        <v>nhs_19</v>
      </c>
      <c r="C12" s="572" t="str">
        <f t="shared" si="2"/>
        <v>FINANCIAL PLAN 2021-22</v>
      </c>
      <c r="D12" s="572"/>
      <c r="E12" s="573" t="str">
        <f t="shared" si="13"/>
        <v>Form 7b - Covid - HSCP2</v>
      </c>
      <c r="F12" s="574">
        <f t="shared" si="14"/>
        <v>6</v>
      </c>
      <c r="G12" s="572" t="str">
        <f t="shared" si="3"/>
        <v>Covid</v>
      </c>
      <c r="H12" s="572" t="str">
        <f t="shared" si="4"/>
        <v>Louisa Jordan</v>
      </c>
      <c r="I12" s="573" t="s">
        <v>246</v>
      </c>
      <c r="J12" s="572"/>
      <c r="K12" s="575"/>
      <c r="L12" s="588">
        <f t="shared" si="12"/>
        <v>6</v>
      </c>
      <c r="M12" s="528" t="s">
        <v>153</v>
      </c>
      <c r="N12" s="599">
        <v>0</v>
      </c>
      <c r="O12" s="529">
        <v>0.4</v>
      </c>
      <c r="P12" s="530">
        <f t="shared" si="5"/>
        <v>0</v>
      </c>
      <c r="Q12" s="529">
        <v>0</v>
      </c>
      <c r="R12" s="530">
        <f t="shared" si="6"/>
        <v>0</v>
      </c>
      <c r="S12" s="529">
        <v>0</v>
      </c>
      <c r="T12" s="530">
        <f t="shared" si="7"/>
        <v>0</v>
      </c>
      <c r="U12" s="529">
        <v>0</v>
      </c>
      <c r="V12" s="530">
        <f t="shared" si="8"/>
        <v>0</v>
      </c>
      <c r="W12" s="529">
        <v>0</v>
      </c>
      <c r="X12" s="530">
        <f t="shared" si="9"/>
        <v>0</v>
      </c>
      <c r="Y12" s="526" t="s">
        <v>154</v>
      </c>
    </row>
    <row r="13" spans="1:25" x14ac:dyDescent="0.2">
      <c r="A13" s="572" t="str">
        <f>'Form 1 - Core RRL'!$M$3</f>
        <v>NHS Golden Jubilee</v>
      </c>
      <c r="B13" s="572" t="str">
        <f t="shared" si="1"/>
        <v>nhs_19</v>
      </c>
      <c r="C13" s="572" t="str">
        <f t="shared" si="2"/>
        <v>FINANCIAL PLAN 2021-22</v>
      </c>
      <c r="D13" s="572"/>
      <c r="E13" s="573" t="str">
        <f t="shared" si="13"/>
        <v>Form 7b - Covid - HSCP2</v>
      </c>
      <c r="F13" s="574">
        <f t="shared" si="14"/>
        <v>7</v>
      </c>
      <c r="G13" s="572" t="str">
        <f t="shared" si="3"/>
        <v>Covid</v>
      </c>
      <c r="H13" s="572" t="str">
        <f t="shared" si="4"/>
        <v>Other</v>
      </c>
      <c r="I13" s="573" t="s">
        <v>246</v>
      </c>
      <c r="J13" s="572"/>
      <c r="K13" s="575"/>
      <c r="L13" s="588">
        <f t="shared" si="12"/>
        <v>7</v>
      </c>
      <c r="M13" s="528" t="s">
        <v>84</v>
      </c>
      <c r="N13" s="599">
        <v>0</v>
      </c>
      <c r="O13" s="529">
        <v>0.25</v>
      </c>
      <c r="P13" s="530">
        <f t="shared" si="5"/>
        <v>0</v>
      </c>
      <c r="Q13" s="529">
        <v>0</v>
      </c>
      <c r="R13" s="530">
        <f t="shared" si="6"/>
        <v>0</v>
      </c>
      <c r="S13" s="529">
        <v>0</v>
      </c>
      <c r="T13" s="530">
        <f t="shared" si="7"/>
        <v>0</v>
      </c>
      <c r="U13" s="529">
        <v>0</v>
      </c>
      <c r="V13" s="530">
        <f t="shared" si="8"/>
        <v>0</v>
      </c>
      <c r="W13" s="529">
        <v>0</v>
      </c>
      <c r="X13" s="530">
        <f t="shared" si="9"/>
        <v>0</v>
      </c>
      <c r="Y13" s="527" t="s">
        <v>155</v>
      </c>
    </row>
    <row r="14" spans="1:25" ht="60" x14ac:dyDescent="0.2">
      <c r="A14" s="572" t="str">
        <f>'Form 1 - Core RRL'!$M$3</f>
        <v>NHS Golden Jubilee</v>
      </c>
      <c r="B14" s="572" t="str">
        <f t="shared" si="1"/>
        <v>nhs_19</v>
      </c>
      <c r="C14" s="572" t="str">
        <f t="shared" si="2"/>
        <v>FINANCIAL PLAN 2021-22</v>
      </c>
      <c r="D14" s="572"/>
      <c r="E14" s="573" t="str">
        <f t="shared" si="13"/>
        <v>Form 7b - Covid - HSCP2</v>
      </c>
      <c r="F14" s="574">
        <f t="shared" si="14"/>
        <v>8</v>
      </c>
      <c r="G14" s="572" t="str">
        <f t="shared" si="3"/>
        <v>Covid</v>
      </c>
      <c r="H14" s="572" t="str">
        <f t="shared" si="4"/>
        <v>Planned Care</v>
      </c>
      <c r="I14" s="573" t="s">
        <v>246</v>
      </c>
      <c r="J14" s="572"/>
      <c r="K14" s="575"/>
      <c r="L14" s="588">
        <f t="shared" si="12"/>
        <v>8</v>
      </c>
      <c r="M14" s="528" t="s">
        <v>156</v>
      </c>
      <c r="N14" s="599">
        <v>0</v>
      </c>
      <c r="O14" s="529">
        <v>0.6</v>
      </c>
      <c r="P14" s="530">
        <f t="shared" si="5"/>
        <v>0</v>
      </c>
      <c r="Q14" s="529">
        <v>0.3</v>
      </c>
      <c r="R14" s="530">
        <f t="shared" si="6"/>
        <v>0</v>
      </c>
      <c r="S14" s="529">
        <v>0.3</v>
      </c>
      <c r="T14" s="530">
        <f t="shared" si="7"/>
        <v>0</v>
      </c>
      <c r="U14" s="529">
        <v>0.3</v>
      </c>
      <c r="V14" s="530">
        <f t="shared" si="8"/>
        <v>0</v>
      </c>
      <c r="W14" s="529">
        <v>0.3</v>
      </c>
      <c r="X14" s="530">
        <f t="shared" si="9"/>
        <v>0</v>
      </c>
      <c r="Y14" s="526" t="s">
        <v>157</v>
      </c>
    </row>
    <row r="15" spans="1:25" ht="60" x14ac:dyDescent="0.2">
      <c r="A15" s="572" t="str">
        <f>'Form 1 - Core RRL'!$M$3</f>
        <v>NHS Golden Jubilee</v>
      </c>
      <c r="B15" s="572" t="str">
        <f t="shared" si="1"/>
        <v>nhs_19</v>
      </c>
      <c r="C15" s="572" t="str">
        <f t="shared" si="2"/>
        <v>FINANCIAL PLAN 2021-22</v>
      </c>
      <c r="D15" s="572"/>
      <c r="E15" s="573" t="str">
        <f t="shared" si="13"/>
        <v>Form 7b - Covid - HSCP2</v>
      </c>
      <c r="F15" s="574">
        <f t="shared" si="14"/>
        <v>9</v>
      </c>
      <c r="G15" s="572" t="str">
        <f t="shared" si="3"/>
        <v>Covid</v>
      </c>
      <c r="H15" s="572" t="str">
        <f t="shared" si="4"/>
        <v>PPE</v>
      </c>
      <c r="I15" s="573" t="s">
        <v>246</v>
      </c>
      <c r="J15" s="572"/>
      <c r="K15" s="575"/>
      <c r="L15" s="588">
        <f t="shared" si="12"/>
        <v>9</v>
      </c>
      <c r="M15" s="528" t="s">
        <v>158</v>
      </c>
      <c r="N15" s="599">
        <v>0</v>
      </c>
      <c r="O15" s="529">
        <v>0.5</v>
      </c>
      <c r="P15" s="530">
        <f t="shared" si="5"/>
        <v>0</v>
      </c>
      <c r="Q15" s="529">
        <v>0.3</v>
      </c>
      <c r="R15" s="530">
        <f t="shared" si="6"/>
        <v>0</v>
      </c>
      <c r="S15" s="529">
        <v>0.3</v>
      </c>
      <c r="T15" s="530">
        <f t="shared" si="7"/>
        <v>0</v>
      </c>
      <c r="U15" s="529">
        <v>0.3</v>
      </c>
      <c r="V15" s="530">
        <f t="shared" si="8"/>
        <v>0</v>
      </c>
      <c r="W15" s="529">
        <v>0.3</v>
      </c>
      <c r="X15" s="530">
        <f t="shared" si="9"/>
        <v>0</v>
      </c>
      <c r="Y15" s="526" t="s">
        <v>159</v>
      </c>
    </row>
    <row r="16" spans="1:25" x14ac:dyDescent="0.2">
      <c r="A16" s="572" t="str">
        <f>'Form 1 - Core RRL'!$M$3</f>
        <v>NHS Golden Jubilee</v>
      </c>
      <c r="B16" s="572" t="str">
        <f t="shared" si="1"/>
        <v>nhs_19</v>
      </c>
      <c r="C16" s="572" t="str">
        <f t="shared" si="2"/>
        <v>FINANCIAL PLAN 2021-22</v>
      </c>
      <c r="D16" s="572"/>
      <c r="E16" s="573" t="str">
        <f t="shared" si="13"/>
        <v>Form 7b - Covid - HSCP2</v>
      </c>
      <c r="F16" s="574">
        <f t="shared" si="14"/>
        <v>10</v>
      </c>
      <c r="G16" s="572" t="str">
        <f t="shared" si="3"/>
        <v>Covid</v>
      </c>
      <c r="H16" s="572" t="str">
        <f t="shared" si="4"/>
        <v>Primary care</v>
      </c>
      <c r="I16" s="573" t="s">
        <v>246</v>
      </c>
      <c r="J16" s="572"/>
      <c r="K16" s="575"/>
      <c r="L16" s="588">
        <f t="shared" si="12"/>
        <v>10</v>
      </c>
      <c r="M16" s="528" t="s">
        <v>160</v>
      </c>
      <c r="N16" s="599">
        <v>0</v>
      </c>
      <c r="O16" s="529">
        <v>0.6</v>
      </c>
      <c r="P16" s="530">
        <f t="shared" si="5"/>
        <v>0</v>
      </c>
      <c r="Q16" s="529">
        <v>0.3</v>
      </c>
      <c r="R16" s="530">
        <f t="shared" si="6"/>
        <v>0</v>
      </c>
      <c r="S16" s="529">
        <v>0.3</v>
      </c>
      <c r="T16" s="530">
        <f t="shared" si="7"/>
        <v>0</v>
      </c>
      <c r="U16" s="529">
        <v>0.3</v>
      </c>
      <c r="V16" s="530">
        <f t="shared" si="8"/>
        <v>0</v>
      </c>
      <c r="W16" s="529">
        <v>0.3</v>
      </c>
      <c r="X16" s="530">
        <f t="shared" si="9"/>
        <v>0</v>
      </c>
      <c r="Y16" s="527" t="s">
        <v>161</v>
      </c>
    </row>
    <row r="17" spans="1:25" ht="36" x14ac:dyDescent="0.2">
      <c r="A17" s="572" t="str">
        <f>'Form 1 - Core RRL'!$M$3</f>
        <v>NHS Golden Jubilee</v>
      </c>
      <c r="B17" s="572" t="str">
        <f t="shared" si="1"/>
        <v>nhs_19</v>
      </c>
      <c r="C17" s="572" t="str">
        <f t="shared" si="2"/>
        <v>FINANCIAL PLAN 2021-22</v>
      </c>
      <c r="D17" s="572"/>
      <c r="E17" s="573" t="str">
        <f t="shared" si="13"/>
        <v>Form 7b - Covid - HSCP2</v>
      </c>
      <c r="F17" s="574">
        <f t="shared" si="14"/>
        <v>11</v>
      </c>
      <c r="G17" s="572" t="str">
        <f t="shared" si="3"/>
        <v>Covid</v>
      </c>
      <c r="H17" s="572" t="str">
        <f t="shared" si="4"/>
        <v>Public Health Measures (including flu)</v>
      </c>
      <c r="I17" s="573" t="s">
        <v>246</v>
      </c>
      <c r="J17" s="572"/>
      <c r="K17" s="575"/>
      <c r="L17" s="588">
        <f t="shared" si="12"/>
        <v>11</v>
      </c>
      <c r="M17" s="528" t="s">
        <v>162</v>
      </c>
      <c r="N17" s="599">
        <v>0</v>
      </c>
      <c r="O17" s="529">
        <v>1.5</v>
      </c>
      <c r="P17" s="530">
        <f t="shared" si="5"/>
        <v>0</v>
      </c>
      <c r="Q17" s="529">
        <v>1</v>
      </c>
      <c r="R17" s="530">
        <f t="shared" si="6"/>
        <v>0</v>
      </c>
      <c r="S17" s="529">
        <v>0.3</v>
      </c>
      <c r="T17" s="530">
        <f t="shared" si="7"/>
        <v>0</v>
      </c>
      <c r="U17" s="529">
        <v>0.3</v>
      </c>
      <c r="V17" s="530">
        <f t="shared" si="8"/>
        <v>0</v>
      </c>
      <c r="W17" s="529">
        <v>0.3</v>
      </c>
      <c r="X17" s="530">
        <f t="shared" si="9"/>
        <v>0</v>
      </c>
      <c r="Y17" s="526" t="s">
        <v>163</v>
      </c>
    </row>
    <row r="18" spans="1:25" ht="60" x14ac:dyDescent="0.2">
      <c r="A18" s="572" t="str">
        <f>'Form 1 - Core RRL'!$M$3</f>
        <v>NHS Golden Jubilee</v>
      </c>
      <c r="B18" s="572" t="str">
        <f t="shared" si="1"/>
        <v>nhs_19</v>
      </c>
      <c r="C18" s="572" t="str">
        <f t="shared" si="2"/>
        <v>FINANCIAL PLAN 2021-22</v>
      </c>
      <c r="D18" s="572"/>
      <c r="E18" s="573" t="str">
        <f t="shared" si="13"/>
        <v>Form 7b - Covid - HSCP2</v>
      </c>
      <c r="F18" s="574">
        <f t="shared" si="14"/>
        <v>12</v>
      </c>
      <c r="G18" s="572" t="str">
        <f t="shared" si="3"/>
        <v>Covid</v>
      </c>
      <c r="H18" s="572" t="str">
        <f t="shared" si="4"/>
        <v>Remobilisation</v>
      </c>
      <c r="I18" s="573" t="s">
        <v>246</v>
      </c>
      <c r="J18" s="572"/>
      <c r="K18" s="575"/>
      <c r="L18" s="588">
        <f t="shared" si="12"/>
        <v>12</v>
      </c>
      <c r="M18" s="528" t="s">
        <v>164</v>
      </c>
      <c r="N18" s="599">
        <v>0</v>
      </c>
      <c r="O18" s="529">
        <v>1.5</v>
      </c>
      <c r="P18" s="530">
        <f t="shared" si="5"/>
        <v>0</v>
      </c>
      <c r="Q18" s="529">
        <v>0.7</v>
      </c>
      <c r="R18" s="530">
        <f t="shared" si="6"/>
        <v>0</v>
      </c>
      <c r="S18" s="529">
        <v>0</v>
      </c>
      <c r="T18" s="530">
        <f t="shared" si="7"/>
        <v>0</v>
      </c>
      <c r="U18" s="529">
        <v>0</v>
      </c>
      <c r="V18" s="530">
        <f t="shared" si="8"/>
        <v>0</v>
      </c>
      <c r="W18" s="529">
        <v>0</v>
      </c>
      <c r="X18" s="530">
        <f t="shared" si="9"/>
        <v>0</v>
      </c>
      <c r="Y18" s="526" t="s">
        <v>165</v>
      </c>
    </row>
    <row r="19" spans="1:25" ht="48" x14ac:dyDescent="0.2">
      <c r="A19" s="572" t="str">
        <f>'Form 1 - Core RRL'!$M$3</f>
        <v>NHS Golden Jubilee</v>
      </c>
      <c r="B19" s="572" t="str">
        <f t="shared" si="1"/>
        <v>nhs_19</v>
      </c>
      <c r="C19" s="572" t="str">
        <f t="shared" si="2"/>
        <v>FINANCIAL PLAN 2021-22</v>
      </c>
      <c r="D19" s="572"/>
      <c r="E19" s="573" t="str">
        <f t="shared" si="13"/>
        <v>Form 7b - Covid - HSCP2</v>
      </c>
      <c r="F19" s="574">
        <f t="shared" si="14"/>
        <v>13</v>
      </c>
      <c r="G19" s="572" t="str">
        <f t="shared" si="3"/>
        <v>Covid</v>
      </c>
      <c r="H19" s="572" t="str">
        <f t="shared" si="4"/>
        <v>Social Care (payments to third parties, DD reduction)</v>
      </c>
      <c r="I19" s="573" t="s">
        <v>246</v>
      </c>
      <c r="J19" s="572"/>
      <c r="K19" s="575"/>
      <c r="L19" s="588">
        <f t="shared" si="12"/>
        <v>13</v>
      </c>
      <c r="M19" s="528" t="s">
        <v>166</v>
      </c>
      <c r="N19" s="599">
        <v>0</v>
      </c>
      <c r="O19" s="529">
        <v>0.45</v>
      </c>
      <c r="P19" s="530">
        <f t="shared" si="5"/>
        <v>0</v>
      </c>
      <c r="Q19" s="529">
        <v>0</v>
      </c>
      <c r="R19" s="530">
        <f t="shared" si="6"/>
        <v>0</v>
      </c>
      <c r="S19" s="529">
        <v>0</v>
      </c>
      <c r="T19" s="530">
        <f t="shared" si="7"/>
        <v>0</v>
      </c>
      <c r="U19" s="529">
        <v>0</v>
      </c>
      <c r="V19" s="530">
        <f t="shared" si="8"/>
        <v>0</v>
      </c>
      <c r="W19" s="529">
        <v>0</v>
      </c>
      <c r="X19" s="530">
        <f t="shared" si="9"/>
        <v>0</v>
      </c>
      <c r="Y19" s="526" t="s">
        <v>167</v>
      </c>
    </row>
    <row r="20" spans="1:25" ht="48" x14ac:dyDescent="0.2">
      <c r="A20" s="572" t="str">
        <f>'Form 1 - Core RRL'!$M$3</f>
        <v>NHS Golden Jubilee</v>
      </c>
      <c r="B20" s="572" t="str">
        <f t="shared" si="1"/>
        <v>nhs_19</v>
      </c>
      <c r="C20" s="572" t="str">
        <f t="shared" si="2"/>
        <v>FINANCIAL PLAN 2021-22</v>
      </c>
      <c r="D20" s="572"/>
      <c r="E20" s="573" t="str">
        <f t="shared" si="13"/>
        <v>Form 7b - Covid - HSCP2</v>
      </c>
      <c r="F20" s="574">
        <f t="shared" si="14"/>
        <v>14</v>
      </c>
      <c r="G20" s="572" t="str">
        <f t="shared" si="3"/>
        <v>Covid</v>
      </c>
      <c r="H20" s="572" t="str">
        <f t="shared" si="4"/>
        <v>Test and Protect</v>
      </c>
      <c r="I20" s="573" t="s">
        <v>246</v>
      </c>
      <c r="J20" s="572"/>
      <c r="K20" s="575"/>
      <c r="L20" s="588">
        <f t="shared" si="12"/>
        <v>14</v>
      </c>
      <c r="M20" s="528" t="s">
        <v>168</v>
      </c>
      <c r="N20" s="599">
        <v>0</v>
      </c>
      <c r="O20" s="529">
        <v>0.7</v>
      </c>
      <c r="P20" s="530">
        <f t="shared" si="5"/>
        <v>0</v>
      </c>
      <c r="Q20" s="529">
        <v>0.2</v>
      </c>
      <c r="R20" s="530">
        <f t="shared" si="6"/>
        <v>0</v>
      </c>
      <c r="S20" s="529">
        <v>0.2</v>
      </c>
      <c r="T20" s="530">
        <f t="shared" si="7"/>
        <v>0</v>
      </c>
      <c r="U20" s="529">
        <v>0.2</v>
      </c>
      <c r="V20" s="530">
        <f t="shared" si="8"/>
        <v>0</v>
      </c>
      <c r="W20" s="529">
        <v>0.2</v>
      </c>
      <c r="X20" s="530">
        <f t="shared" si="9"/>
        <v>0</v>
      </c>
      <c r="Y20" s="526" t="s">
        <v>169</v>
      </c>
    </row>
    <row r="21" spans="1:25" x14ac:dyDescent="0.2">
      <c r="A21" s="572" t="str">
        <f>'Form 1 - Core RRL'!$M$3</f>
        <v>NHS Golden Jubilee</v>
      </c>
      <c r="B21" s="572" t="str">
        <f t="shared" si="1"/>
        <v>nhs_19</v>
      </c>
      <c r="C21" s="572" t="str">
        <f t="shared" si="2"/>
        <v>FINANCIAL PLAN 2021-22</v>
      </c>
      <c r="D21" s="572"/>
      <c r="E21" s="573" t="str">
        <f t="shared" si="13"/>
        <v>Form 7b - Covid - HSCP2</v>
      </c>
      <c r="F21" s="574">
        <f t="shared" si="14"/>
        <v>15</v>
      </c>
      <c r="G21" s="572" t="str">
        <f t="shared" si="3"/>
        <v>Covid</v>
      </c>
      <c r="H21" s="572" t="str">
        <f t="shared" si="4"/>
        <v>Unscheduled care</v>
      </c>
      <c r="I21" s="573" t="s">
        <v>246</v>
      </c>
      <c r="J21" s="572"/>
      <c r="K21" s="575"/>
      <c r="L21" s="588">
        <f t="shared" si="12"/>
        <v>15</v>
      </c>
      <c r="M21" s="528" t="s">
        <v>170</v>
      </c>
      <c r="N21" s="599">
        <v>0</v>
      </c>
      <c r="O21" s="529">
        <v>1</v>
      </c>
      <c r="P21" s="530">
        <f t="shared" si="5"/>
        <v>0</v>
      </c>
      <c r="Q21" s="529">
        <v>1</v>
      </c>
      <c r="R21" s="530">
        <f t="shared" si="6"/>
        <v>0</v>
      </c>
      <c r="S21" s="529">
        <v>1</v>
      </c>
      <c r="T21" s="530">
        <f t="shared" si="7"/>
        <v>0</v>
      </c>
      <c r="U21" s="529">
        <v>1</v>
      </c>
      <c r="V21" s="530">
        <f t="shared" si="8"/>
        <v>0</v>
      </c>
      <c r="W21" s="529">
        <v>1</v>
      </c>
      <c r="X21" s="530">
        <f t="shared" si="9"/>
        <v>0</v>
      </c>
      <c r="Y21" s="526" t="s">
        <v>171</v>
      </c>
    </row>
    <row r="22" spans="1:25" ht="36" x14ac:dyDescent="0.2">
      <c r="A22" s="583" t="str">
        <f>'Form 1 - Core RRL'!$M$3</f>
        <v>NHS Golden Jubilee</v>
      </c>
      <c r="B22" s="583" t="str">
        <f>B$5</f>
        <v>nhs_19</v>
      </c>
      <c r="C22" s="583" t="str">
        <f>C$5</f>
        <v>FINANCIAL PLAN 2021-22</v>
      </c>
      <c r="D22" s="572"/>
      <c r="E22" s="584" t="str">
        <f>$N$1</f>
        <v>Form 7b - Covid - HSCP2</v>
      </c>
      <c r="F22" s="574">
        <f>L22</f>
        <v>16</v>
      </c>
      <c r="G22" s="584" t="str">
        <f>G$5</f>
        <v>Covid</v>
      </c>
      <c r="H22" s="572" t="str">
        <f>M22</f>
        <v>Mental Health</v>
      </c>
      <c r="I22" s="584" t="s">
        <v>246</v>
      </c>
      <c r="J22" s="572"/>
      <c r="K22" s="575"/>
      <c r="L22" s="588">
        <f t="shared" si="12"/>
        <v>16</v>
      </c>
      <c r="M22" s="585" t="s">
        <v>121</v>
      </c>
      <c r="N22" s="600">
        <v>0</v>
      </c>
      <c r="O22" s="586">
        <v>1</v>
      </c>
      <c r="P22" s="530">
        <f t="shared" si="5"/>
        <v>0</v>
      </c>
      <c r="Q22" s="529">
        <v>1</v>
      </c>
      <c r="R22" s="530">
        <f t="shared" si="6"/>
        <v>0</v>
      </c>
      <c r="S22" s="529">
        <v>1</v>
      </c>
      <c r="T22" s="530">
        <f t="shared" si="7"/>
        <v>0</v>
      </c>
      <c r="U22" s="529">
        <v>1</v>
      </c>
      <c r="V22" s="530">
        <f t="shared" si="8"/>
        <v>0</v>
      </c>
      <c r="W22" s="529">
        <v>1</v>
      </c>
      <c r="X22" s="530">
        <f t="shared" si="9"/>
        <v>0</v>
      </c>
      <c r="Y22" s="587" t="s">
        <v>440</v>
      </c>
    </row>
    <row r="23" spans="1:25" ht="24" x14ac:dyDescent="0.2">
      <c r="A23" s="583" t="str">
        <f>'Form 1 - Core RRL'!$M$3</f>
        <v>NHS Golden Jubilee</v>
      </c>
      <c r="B23" s="583" t="str">
        <f>B$5</f>
        <v>nhs_19</v>
      </c>
      <c r="C23" s="583" t="str">
        <f>C$5</f>
        <v>FINANCIAL PLAN 2021-22</v>
      </c>
      <c r="D23" s="572"/>
      <c r="E23" s="584" t="str">
        <f>$N$1</f>
        <v>Form 7b - Covid - HSCP2</v>
      </c>
      <c r="F23" s="574">
        <f>L23</f>
        <v>17</v>
      </c>
      <c r="G23" s="584" t="str">
        <f>G$5</f>
        <v>Covid</v>
      </c>
      <c r="H23" s="572" t="str">
        <f>M23</f>
        <v>Offset Savings</v>
      </c>
      <c r="I23" s="584" t="s">
        <v>246</v>
      </c>
      <c r="J23" s="572"/>
      <c r="K23" s="575"/>
      <c r="L23" s="588">
        <f t="shared" ref="L23:L25" si="15">L22+1</f>
        <v>17</v>
      </c>
      <c r="M23" s="585" t="s">
        <v>472</v>
      </c>
      <c r="N23" s="600">
        <v>0</v>
      </c>
      <c r="O23" s="586">
        <v>0</v>
      </c>
      <c r="P23" s="530">
        <f t="shared" si="5"/>
        <v>0</v>
      </c>
      <c r="Q23" s="586">
        <v>0</v>
      </c>
      <c r="R23" s="530">
        <f t="shared" si="6"/>
        <v>0</v>
      </c>
      <c r="S23" s="586">
        <v>0</v>
      </c>
      <c r="T23" s="530">
        <f t="shared" si="7"/>
        <v>0</v>
      </c>
      <c r="U23" s="586">
        <v>0</v>
      </c>
      <c r="V23" s="530">
        <f t="shared" si="8"/>
        <v>0</v>
      </c>
      <c r="W23" s="586">
        <v>0</v>
      </c>
      <c r="X23" s="530">
        <f t="shared" si="9"/>
        <v>0</v>
      </c>
      <c r="Y23" s="587" t="s">
        <v>473</v>
      </c>
    </row>
    <row r="24" spans="1:25" ht="84" x14ac:dyDescent="0.2">
      <c r="A24" s="572" t="str">
        <f>'Form 1 - Core RRL'!$M$3</f>
        <v>NHS Golden Jubilee</v>
      </c>
      <c r="B24" s="572" t="str">
        <f t="shared" si="1"/>
        <v>nhs_19</v>
      </c>
      <c r="C24" s="572" t="str">
        <f t="shared" si="2"/>
        <v>FINANCIAL PLAN 2021-22</v>
      </c>
      <c r="D24" s="572"/>
      <c r="E24" s="573" t="str">
        <f t="shared" si="13"/>
        <v>Form 7b - Covid - HSCP2</v>
      </c>
      <c r="F24" s="574">
        <f t="shared" si="14"/>
        <v>18</v>
      </c>
      <c r="G24" s="572" t="str">
        <f t="shared" si="3"/>
        <v>Covid</v>
      </c>
      <c r="H24" s="572" t="str">
        <f t="shared" si="4"/>
        <v xml:space="preserve">Covid Vaccinations </v>
      </c>
      <c r="I24" s="573" t="s">
        <v>246</v>
      </c>
      <c r="J24" s="572"/>
      <c r="K24" s="575"/>
      <c r="L24" s="588">
        <f t="shared" si="15"/>
        <v>18</v>
      </c>
      <c r="M24" s="528" t="s">
        <v>172</v>
      </c>
      <c r="N24" s="599">
        <v>0</v>
      </c>
      <c r="O24" s="529"/>
      <c r="P24" s="530">
        <f t="shared" si="5"/>
        <v>0</v>
      </c>
      <c r="Q24" s="529"/>
      <c r="R24" s="530">
        <f t="shared" si="6"/>
        <v>0</v>
      </c>
      <c r="S24" s="529"/>
      <c r="T24" s="530">
        <f t="shared" si="7"/>
        <v>0</v>
      </c>
      <c r="U24" s="529"/>
      <c r="V24" s="530">
        <f t="shared" si="8"/>
        <v>0</v>
      </c>
      <c r="W24" s="529"/>
      <c r="X24" s="530">
        <f t="shared" si="9"/>
        <v>0</v>
      </c>
      <c r="Y24" s="526" t="s">
        <v>173</v>
      </c>
    </row>
    <row r="25" spans="1:25" x14ac:dyDescent="0.2">
      <c r="A25" s="572" t="str">
        <f>'Form 1 - Core RRL'!$M$3</f>
        <v>NHS Golden Jubilee</v>
      </c>
      <c r="B25" s="572" t="str">
        <f t="shared" si="1"/>
        <v>nhs_19</v>
      </c>
      <c r="C25" s="572" t="str">
        <f t="shared" si="2"/>
        <v>FINANCIAL PLAN 2021-22</v>
      </c>
      <c r="D25" s="572"/>
      <c r="E25" s="573" t="str">
        <f t="shared" si="13"/>
        <v>Form 7b - Covid - HSCP2</v>
      </c>
      <c r="F25" s="574">
        <f t="shared" si="14"/>
        <v>19</v>
      </c>
      <c r="G25" s="572" t="str">
        <f t="shared" si="3"/>
        <v>Covid</v>
      </c>
      <c r="H25" s="572" t="str">
        <f t="shared" si="4"/>
        <v>Total</v>
      </c>
      <c r="I25" s="573" t="s">
        <v>247</v>
      </c>
      <c r="J25" s="572"/>
      <c r="K25" s="575"/>
      <c r="L25" s="588">
        <f t="shared" si="15"/>
        <v>19</v>
      </c>
      <c r="M25" s="576" t="s">
        <v>9</v>
      </c>
      <c r="N25" s="577">
        <f>SUM(N7:N21)</f>
        <v>0</v>
      </c>
      <c r="O25" s="578"/>
      <c r="P25" s="577">
        <f>SUM(P7:P24)</f>
        <v>0</v>
      </c>
      <c r="Q25" s="578"/>
      <c r="R25" s="577">
        <f>SUM(R7:R24)</f>
        <v>0</v>
      </c>
      <c r="S25" s="577"/>
      <c r="T25" s="577">
        <f>SUM(T7:T24)</f>
        <v>0</v>
      </c>
      <c r="U25" s="577"/>
      <c r="V25" s="577">
        <f>SUM(V7:V24)</f>
        <v>0</v>
      </c>
      <c r="W25" s="577"/>
      <c r="X25" s="577">
        <f>SUM(X7:X24)</f>
        <v>0</v>
      </c>
      <c r="Y25" s="579"/>
    </row>
    <row r="27" spans="1:25" x14ac:dyDescent="0.2">
      <c r="M27" s="604" t="s">
        <v>474</v>
      </c>
    </row>
  </sheetData>
  <pageMargins left="0.7" right="0.7" top="0.75" bottom="0.75" header="0.3" footer="0.3"/>
  <pageSetup paperSize="9" orientation="portrait" horizontalDpi="90" verticalDpi="9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b b c f b 2 2 - b 9 3 6 - 4 0 0 e - 9 9 a 9 - f 0 1 5 4 3 5 9 5 c f 4 "   x m l n s = " h t t p : / / s c h e m a s . m i c r o s o f t . c o m / D a t a M a s h u p " > A A A A A K M I A A B Q S w M E F A A C A A g A p Y F B U n W / N V e o A A A A + A A A A B I A H A B D b 2 5 m a W c v U G F j a 2 F n Z S 5 4 b W w g o h g A K K A U A A A A A A A A A A A A A A A A A A A A A A A A A A A A h Y 9 N C s I w G E S v U r J v / t S i 5 W s K u n B j Q R D E b Y m x D b a p N K n p 3 V x 4 J K 9 g Q a v u X M 7 w B t 4 8 b n d I + 7 o K r q q 1 u j E J Y p i i Q B n Z H L U p E t S 5 U z h H q Y B t L s 9 5 o Y I B N j b u r U 5 Q 6 d w l J s R 7 j / 0 E N 2 1 B O K W M H L L N T p a q z k N t r M u N V O i z O v 5 f I Q H 7 l 4 z g O G J 4 x h Y c T y M G Z K w h 0 + a L 8 M E Y U y A / J a y 6 y n W t E s q E 6 y W Q M Q J 5 v x B P U E s D B B Q A A g A I A K W B Q 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g U F S i E K L L Z k F A A B 0 T g A A E w A c A E Z v c m 1 1 b G F z L 1 N l Y 3 R p b 2 4 x L m 0 g o h g A K K A U A A A A A A A A A A A A A A A A A A A A A A A A A A A A 7 V v b b t s 4 E H 0 P k H 8 g F B S w W z m x 5 E s f d r s L x 2 m R A t k 0 t b 2 7 W B h + o G 0 2 E S p L g S S n D Y x 8 T f 4 k X 7 Y U q Q t F U r 4 l c b L Y 6 U u a G Q 5 n h n M 5 M y o a k k n k + B 7 q 8 5 / W L / t 7 + 3 v h F Q 7 I F B 0 Y n / x g h i x 0 g i N s o A / I J d H + H q J / + v 4 8 m B B K + f h z Q t z D 7 j w I i B f 9 7 Q f f x 7 7 / v V J d D M / x j H w w B n j s E s s Y 3 Q 2 7 v h f R I y O T X 3 B g d K + w d 0 m V D G 6 v S X w 3 O 3 o 4 C L A X f q N a u 7 4 7 n 3 k x M 6 x w b e Z i Y R z 7 O J g a J o o o H U X k Z 3 R n o o V x 4 W J P I f 5 D c K A Q Y 3 8 U 4 i n B U x J 0 / S m h r M 9 e 1 G 4 e x n o F n i L S n 4 + L H O z d M s b A j 7 D 7 u 3 K e e 2 P J p 4 9 x S C 4 C x w 9 E Y 7 3 5 b E w C x u + 4 L l c T K j f 2 y I Q + u u N d P t z X 6 3 W N 7 L n v 1 V Y e 6 o x D Z r G O f 1 f N Y t U j M / + G x o q 7 E e b h 4 o y E X J G C a o p + i 7 4 I N 3 e m U 3 a v N 3 X i 9 M N u o i N X Q U 9 w U k W 1 g 1 5 b M J / g y R V y v q F h r H 9 E r 6 A G h J G B o i v i o e G B 5 O 7 o b c 1 C x A 2 J h l X d 3 3 O 8 l U Z q i 6 W G + v P Z D A e 3 q N c 7 e 2 z p P F f t Z B k Y E 5 P U L z D E m k p p Y p a m N L G i U l q h o D Q c m b p m N W V U l l x F 2 i Y F l j J f t L r 4 J R E J R a u g 5 L Y p u e Y j i 6 z 5 3 P i k F N n 6 y K U r s 1 0 C l 1 h r W 6 H Z G s V m 1 2 2 r Z t u y B C X b N b u h I T d q d l N D b t b s l o b c q t n t k i L 7 0 7 t 2 b m g R a s o s Y X 2 h e R y U F R v K A 1 6 I c R r W N J J p 9 I o B y 0 N U i E o e i f T x x Z K W 3 7 h Q 4 / G v U R Q 4 4 3 n E 5 P 7 C 7 p w Y Y k / x A 3 p S 3 1 U Y K / d U f R p z l b c F 3 b t 1 P X N 2 m w 6 q P o u Z F e H q d t o j H m 0 l W j U x Q 1 Q j d V L a L 9 Q n o + k p 9 k H 5 9 m L 7 6 / q z s e P R v 5 Y 3 Q G 5 L c r C y K I 7 0 p t R C s 9 / f Y 3 R 6 L N P G F j r t d y 8 U s q 0 n N / T k p p 7 c 0 p P b e j K n d r / 8 c f z 5 / O M J O u k M O j l b O 4 I J E f v k u B E L d 8 / / I c S r T 1 y 6 A 8 W 0 t K F z c K s M s x w d o V 9 / o w D u u r S R T J F E r 1 f F p L h 2 8 Y S q 4 F k p 5 A S j M 2 p F t s S M b z b r Z n I o K J w 2 F y L u 3 p W p s k p 1 S S a t U q a U U 4 L I 8 z D y Z 2 W j Q t G S t K A T h f w 1 K e 6 L o P 9 u y L i j 6 j a 4 K x k V F 1 R B Y e k 2 s 3 4 b l K e r n f R 7 p d M p k 6 Z + / l Q G z u K o Z q T v Y h z w z h Z G q I s j c u k H t 0 r / / t p A 1 3 7 I h i + k R D K Z X O V W J T + r Z l Y T G s v W 8 9 p 7 v P O B T b c V v c y 8 l k 9 m q w e 2 1 J g D V Z 0 c / O I l U v D l v S U e 2 I 5 s G 6 E 3 l H l B 6 F N 6 E b 4 k + e 3 Z g Y f 7 m V 7 e P r I b S + X Z g V L x x p H d X C r O D 5 T K N 4 / s 1 j J x x i 8 X b x 3 Z 7 a X q + Q G 9 f G H r Y 0 / + 3 5 t I 9 Q 1 E 7 h l J l 1 g 9 l q 4 5 q G l n 0 t Q j Z t r S N b f Y G F Y t u d z T d L 0 d 0 D g d x i 0 H O 9 S U Y e b P i B 5 9 Y 1 T 5 u m v k 2 W D w L X e F 5 M N 9 J p o M C k y q v s w L 5 q / W i x K P 8 6 i v 4 0 x S u p l d 6 X K 2 l j 9 J 3 Y r C b I V b V z i u W l G Y L X r r C s c 1 K w q z d X B d 4 b h g R W G 2 N C r R 2 G R y K I n c y h k i r c w 0 r 5 + 0 Q p d C v I L u W 3 8 y U v Y p a k o y o 2 k + G C W p z 7 8 Y 8 X H w r U V H l u R D k T w g S s V q l f e L U r N 1 8 6 1 i t b U k u I o N r z i s 2 c u r c d 1 g d 1 U e J 5 6 e 8 q u T 5 9 x k e V 2 y y m 2 w y b 7 4 V r r 5 F 4 d 0 + u Q 5 s e G K p Q B V k l i s r N g v 9 E l r 9 M C N M 6 U / m Z 2 d s 7 M t v w J J + 9 W r z X F o X d C 6 d t + 6 x M 6 z / T Y 7 f v Z / H 4 d 1 F t Z Z W G d h n Y V 1 F t b Z / / E 6 u / n H 6 s I S 8 Q i E t w H h A e E B 4 Q H h A e E B 4 Q H h X x P C N 5 4 G 4 R u A 8 I D w g P C A 8 I D w g P C A 8 K 8 J 4 Z t P g / C 7 / 1 8 C g P C A 8 I D w g P C A 8 I D w g P B L E L 7 1 N A j f A o Q H h A e E B 4 Q H h A e E B 4 R / T Q j f f h q E b w P C A 8 I D w g P C A 8 I D w g P C v x T C / w t Q S w E C L Q A U A A I A C A C l g U F S d b 8 1 V 6 g A A A D 4 A A A A E g A A A A A A A A A A A A A A A A A A A A A A Q 2 9 u Z m l n L 1 B h Y 2 t h Z 2 U u e G 1 s U E s B A i 0 A F A A C A A g A p Y F B U g / K 6 a u k A A A A 6 Q A A A B M A A A A A A A A A A A A A A A A A 9 A A A A F t D b 2 5 0 Z W 5 0 X 1 R 5 c G V z X S 5 4 b W x Q S w E C L Q A U A A I A C A C l g U F S i E K L L Z k F A A B 0 T g A A E w A A A A A A A A A A A A A A A A D l A Q A A R m 9 y b X V s Y X M v U 2 V j d G l v b j E u b V B L B Q Y A A A A A A w A D A M I A A A D L B 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1 w A A A A A A A J 3 X 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G b 3 J t J T I w M S U y M E R h d G E 8 L 0 l 0 Z W 1 Q Y X R o P j w v S X R l b U x v Y 2 F 0 a W 9 u P j x T d G F i b G V F b n R y a W V z P j x F b n R y e S B U e X B l P S J J c 1 B y a X Z h d G U 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F b m F i b G V k I i B W Y W x 1 Z T 0 i b D A i I C 8 + P E V u d H J 5 I F R 5 c G U 9 I k Z p b G x P Y m p l Y 3 R U e X B l I i B W Y W x 1 Z T 0 i c 0 N v b m 5 l Y 3 R p b 2 5 P b m x 5 I i A v P j x F b n R y e S B U e X B l P S J G a W x s V G 9 E Y X R h T W 9 k Z W x F b m F i b G V k I i B W Y W x 1 Z T 0 i b D A i I C 8 + P E V u d H J 5 I F R 5 c G U 9 I k Z p b G x l Z E N v b X B s Z X R l U m V z d W x 0 V G 9 X b 3 J r c 2 h l Z X Q i I F Z h b H V l P S J s M S I g L z 4 8 R W 5 0 c n k g V H l w Z T 0 i U m V j b 3 Z l c n l U Y X J n Z X R T a G V l d C I g V m F s d W U 9 I n N T a G V l d D E i I C 8 + P E V u d H J 5 I F R 5 c G U 9 I l J l Y 2 9 2 Z X J 5 V G F y Z 2 V 0 Q 2 9 s d W 1 u I i B W Y W x 1 Z T 0 i b D E i I C 8 + P E V u d H J 5 I F R 5 c G U 9 I l J l Y 2 9 2 Z X J 5 V G F y Z 2 V 0 U m 9 3 I i B W Y W x 1 Z T 0 i b D E i I C 8 + P E V u d H J 5 I F R 5 c G U 9 I k Z p b G x D b 3 V u d C I g V m F s d W U 9 I m w 2 N S I g L z 4 8 R W 5 0 c n k g V H l w Z T 0 i R m l s b E V y c m 9 y Q 2 9 k Z S I g V m F s d W U 9 I n N V b m t u b 3 d u I i A v P j x F b n R y e S B U e X B l P S J G a W x s R X J y b 3 J D b 3 V u d C I g V m F s d W U 9 I m w w I i A v P j x F b n R y e S B U e X B l P S J G a W x s T G F z d F V w Z G F 0 Z W Q i I F Z h b H V l P S J k M j A y M S 0 w M S 0 y N l Q x N T o z M j o z M S 4 2 N j g 2 N D M w W i I g L z 4 8 R W 5 0 c n k g V H l w Z T 0 i R m l s b E N v b H V t b l R 5 c G V z I i B W Y W x 1 Z T 0 i c 0 J n Q U d C Z 1 l E Q m d B R 0 F B V U Z C U V V B I i A v P j x F b n R y e S B U e X B l P S J G a W x s Q 2 9 s d W 1 u T m F t Z X M i I F Z h b H V l P S J z W y Z x d W 9 0 O 0 J v Y X J k J n F 1 b 3 Q 7 L C Z x d W 9 0 O 0 J v Y X J k Q 2 9 k Z S Z x d W 9 0 O y w m c X V v d D t Q b G F u J n F 1 b 3 Q 7 L C Z x d W 9 0 O 1 l l Y X I m c X V v d D s s J n F 1 b 3 Q 7 R m 9 y b S Z x d W 9 0 O y w m c X V v d D t I Z W F k Z X J D b 2 R l J n F 1 b 3 Q 7 L C Z x d W 9 0 O 0 h l Y W R l c i Z x d W 9 0 O y w m c X V v d D t T d W J I Z W F k Z X I m c X V v d D s s J n F 1 b 3 Q 7 V G 9 0 Y W w / J n F 1 b 3 Q 7 L C Z x d W 9 0 O 1 R 5 c G U m c X V v d D s s J n F 1 b 3 Q 7 Q m F z Z V B y a W 9 y W W V h c i Z x d W 9 0 O y w m c X V v d D t S Z W N 1 c n J p b m f C o z A w M C Z x d W 9 0 O y w m c X V v d D t O b 2 4 t U m V j d X J y a W 5 n w q M w M D A m c X V v d D s s J n F 1 b 3 Q 7 Q W J z V G 9 0 Y W z C o z A w M C Z x d W 9 0 O y w m c X V v d D t U b 3 R h b M K j M D A w J n F 1 b 3 Q 7 X S I g L z 4 8 R W 5 0 c n k g V H l w Z T 0 i R m l s b F N 0 Y X R 1 c y I g V m F s d W U 9 I n N D b 2 1 w b G V 0 Z S I g L z 4 8 R W 5 0 c n k g V H l w Z T 0 i U m V s Y X R p b 2 5 z a G l w S W 5 m b 0 N v b n R h a W 5 l c i I g V m F s d W U 9 I n N 7 J n F 1 b 3 Q 7 Y 2 9 s d W 1 u Q 2 9 1 b n Q m c X V v d D s 6 M T U s J n F 1 b 3 Q 7 a 2 V 5 Q 2 9 s d W 1 u T m F t Z X M m c X V v d D s 6 W 1 0 s J n F 1 b 3 Q 7 c X V l c n l S Z W x h d G l v b n N o a X B z J n F 1 b 3 Q 7 O l t d L C Z x d W 9 0 O 2 N v b H V t b k l k Z W 5 0 a X R p Z X M m c X V v d D s 6 W y Z x d W 9 0 O 1 N l Y 3 R p b 2 4 x L 0 Z v c m 0 g M S B E Y X R h L 0 N o Y W 5 n Z W Q g V H l w Z S 5 7 Q m 9 h c m Q s M H 0 m c X V v d D s s J n F 1 b 3 Q 7 U 2 V j d G l v b j E v R m 9 y b S A x I E R h d G E v U 2 9 1 c m N l L n t C b 2 F y Z E N v Z G U s M X 0 m c X V v d D s s J n F 1 b 3 Q 7 U 2 V j d G l v b j E v R m 9 y b S A x I E R h d G E v Q 2 h h b m d l Z C B U e X B l L n t Q b G F u L D J 9 J n F 1 b 3 Q 7 L C Z x d W 9 0 O 1 N l Y 3 R p b 2 4 x L 0 Z v c m 0 g M S B E Y X R h L 0 N o Y W 5 n Z W Q g V H l w Z S 5 7 W W V h c i w z f S Z x d W 9 0 O y w m c X V v d D t T Z W N 0 a W 9 u M S 9 G b 3 J t I D E g R G F 0 Y S 9 D a G F u Z 2 V k I F R 5 c G U u e 0 Z v c m 0 s N H 0 m c X V v d D s s J n F 1 b 3 Q 7 U 2 V j d G l v b j E v R m 9 y b S A x I E R h d G E v Q 2 h h b m d l Z C B U e X B l L n t I Z W F k Z X J D b 2 R l L D V 9 J n F 1 b 3 Q 7 L C Z x d W 9 0 O 1 N l Y 3 R p b 2 4 x L 0 Z v c m 0 g M S B E Y X R h L 0 N o Y W 5 n Z W Q g V H l w Z S 5 7 S G V h Z G V y L D Z 9 J n F 1 b 3 Q 7 L C Z x d W 9 0 O 1 N l Y 3 R p b 2 4 x L 0 Z v c m 0 g M S B E Y X R h L 0 N o Y W 5 n Z W Q g V H l w Z S 5 7 U 3 V i S G V h Z G V y L D d 9 J n F 1 b 3 Q 7 L C Z x d W 9 0 O 1 N l Y 3 R p b 2 4 x L 0 Z v c m 0 g M S B E Y X R h L 0 N o Y W 5 n Z W Q g V H l w Z S 5 7 V G 9 0 Y W w / L D h 9 J n F 1 b 3 Q 7 L C Z x d W 9 0 O 1 N l Y 3 R p b 2 4 x L 0 Z v c m 0 g M S B E Y X R h L 1 N v d X J j Z S 5 7 V H l w Z S w 5 f S Z x d W 9 0 O y w m c X V v d D t T Z W N 0 a W 9 u M S 9 G b 3 J t I D E g R G F 0 Y S 9 D a G F u Z 2 V k I F R 5 c G U u e 0 J h c 2 V Q c m l v c l l l Y X I s M T F 9 J n F 1 b 3 Q 7 L C Z x d W 9 0 O 1 N l Y 3 R p b 2 4 x L 0 Z v c m 0 g M S B E Y X R h L 0 N o Y W 5 n Z W Q g V H l w Z S 5 7 U m V j d X J y a W 5 n w q M w M D A s M T N 9 J n F 1 b 3 Q 7 L C Z x d W 9 0 O 1 N l Y 3 R p b 2 4 x L 0 Z v c m 0 g M S B E Y X R h L 0 N o Y W 5 n Z W Q g V H l w Z S 5 7 T m 9 u L V J l Y 3 V y c m l u Z 8 K j M D A w L D E 0 f S Z x d W 9 0 O y w m c X V v d D t T Z W N 0 a W 9 u M S 9 G b 3 J t I D E g R G F 0 Y S 9 D a G F u Z 2 V k I F R 5 c G U u e 0 F i c 1 R v d G F s w q M w M D A s M T V 9 J n F 1 b 3 Q 7 L C Z x d W 9 0 O 1 N l Y 3 R p b 2 4 x L 0 Z v c m 0 g M S B E Y X R h L 0 F k Z G V k I E N v b m R p d G l v b m F s I E N v b H V t b i 5 7 V G 9 0 Y W z C o z A w M C w x N H 0 m c X V v d D t d L C Z x d W 9 0 O 0 N v b H V t b k N v d W 5 0 J n F 1 b 3 Q 7 O j E 1 L C Z x d W 9 0 O 0 t l e U N v b H V t b k 5 h b W V z J n F 1 b 3 Q 7 O l t d L C Z x d W 9 0 O 0 N v b H V t b k l k Z W 5 0 a X R p Z X M m c X V v d D s 6 W y Z x d W 9 0 O 1 N l Y 3 R p b 2 4 x L 0 Z v c m 0 g M S B E Y X R h L 0 N o Y W 5 n Z W Q g V H l w Z S 5 7 Q m 9 h c m Q s M H 0 m c X V v d D s s J n F 1 b 3 Q 7 U 2 V j d G l v b j E v R m 9 y b S A x I E R h d G E v U 2 9 1 c m N l L n t C b 2 F y Z E N v Z G U s M X 0 m c X V v d D s s J n F 1 b 3 Q 7 U 2 V j d G l v b j E v R m 9 y b S A x I E R h d G E v Q 2 h h b m d l Z C B U e X B l L n t Q b G F u L D J 9 J n F 1 b 3 Q 7 L C Z x d W 9 0 O 1 N l Y 3 R p b 2 4 x L 0 Z v c m 0 g M S B E Y X R h L 0 N o Y W 5 n Z W Q g V H l w Z S 5 7 W W V h c i w z f S Z x d W 9 0 O y w m c X V v d D t T Z W N 0 a W 9 u M S 9 G b 3 J t I D E g R G F 0 Y S 9 D a G F u Z 2 V k I F R 5 c G U u e 0 Z v c m 0 s N H 0 m c X V v d D s s J n F 1 b 3 Q 7 U 2 V j d G l v b j E v R m 9 y b S A x I E R h d G E v Q 2 h h b m d l Z C B U e X B l L n t I Z W F k Z X J D b 2 R l L D V 9 J n F 1 b 3 Q 7 L C Z x d W 9 0 O 1 N l Y 3 R p b 2 4 x L 0 Z v c m 0 g M S B E Y X R h L 0 N o Y W 5 n Z W Q g V H l w Z S 5 7 S G V h Z G V y L D Z 9 J n F 1 b 3 Q 7 L C Z x d W 9 0 O 1 N l Y 3 R p b 2 4 x L 0 Z v c m 0 g M S B E Y X R h L 0 N o Y W 5 n Z W Q g V H l w Z S 5 7 U 3 V i S G V h Z G V y L D d 9 J n F 1 b 3 Q 7 L C Z x d W 9 0 O 1 N l Y 3 R p b 2 4 x L 0 Z v c m 0 g M S B E Y X R h L 0 N o Y W 5 n Z W Q g V H l w Z S 5 7 V G 9 0 Y W w / L D h 9 J n F 1 b 3 Q 7 L C Z x d W 9 0 O 1 N l Y 3 R p b 2 4 x L 0 Z v c m 0 g M S B E Y X R h L 1 N v d X J j Z S 5 7 V H l w Z S w 5 f S Z x d W 9 0 O y w m c X V v d D t T Z W N 0 a W 9 u M S 9 G b 3 J t I D E g R G F 0 Y S 9 D a G F u Z 2 V k I F R 5 c G U u e 0 J h c 2 V Q c m l v c l l l Y X I s M T F 9 J n F 1 b 3 Q 7 L C Z x d W 9 0 O 1 N l Y 3 R p b 2 4 x L 0 Z v c m 0 g M S B E Y X R h L 0 N o Y W 5 n Z W Q g V H l w Z S 5 7 U m V j d X J y a W 5 n w q M w M D A s M T N 9 J n F 1 b 3 Q 7 L C Z x d W 9 0 O 1 N l Y 3 R p b 2 4 x L 0 Z v c m 0 g M S B E Y X R h L 0 N o Y W 5 n Z W Q g V H l w Z S 5 7 T m 9 u L V J l Y 3 V y c m l u Z 8 K j M D A w L D E 0 f S Z x d W 9 0 O y w m c X V v d D t T Z W N 0 a W 9 u M S 9 G b 3 J t I D E g R G F 0 Y S 9 D a G F u Z 2 V k I F R 5 c G U u e 0 F i c 1 R v d G F s w q M w M D A s M T V 9 J n F 1 b 3 Q 7 L C Z x d W 9 0 O 1 N l Y 3 R p b 2 4 x L 0 Z v c m 0 g M S B E Y X R h L 0 F k Z G V k I E N v b m R p d G l v b m F s I E N v b H V t b i 5 7 V G 9 0 Y W z C o z A w M C w x N H 0 m c X V v d D t d L C Z x d W 9 0 O 1 J l b G F 0 a W 9 u c 2 h p c E l u Z m 8 m c X V v d D s 6 W 1 1 9 I i A v P j x F b n R y e S B U e X B l P S J R d W V y e U l E I i B W Y W x 1 Z T 0 i c 2 V m N 2 F m N W N i L T Y y Z G Q t N G E z Z S 1 h Z j J k L T R m Y j E x M W J m N j d i Z i I g L z 4 8 R W 5 0 c n k g V H l w Z T 0 i Q W R k Z W R U b 0 R h d G F N b 2 R l b C I g V m F s d W U 9 I m w w I i A v P j w v U 3 R h Y m x l R W 5 0 c m l l c z 4 8 L 0 l 0 Z W 0 + P E l 0 Z W 0 + P E l 0 Z W 1 M b 2 N h d G l v b j 4 8 S X R l b V R 5 c G U + R m 9 y b X V s Y T w v S X R l b V R 5 c G U + P E l 0 Z W 1 Q Y X R o P l N l Y 3 R p b 2 4 x L 0 Z v c m 0 l M j A x J T I w R G F 0 Y S 9 T b 3 V y Y 2 U 8 L 0 l 0 Z W 1 Q Y X R o P j w v S X R l b U x v Y 2 F 0 a W 9 u P j x T d G F i b G V F b n R y a W V z I C 8 + P C 9 J d G V t P j x J d G V t P j x J d G V t T G 9 j Y X R p b 2 4 + P E l 0 Z W 1 U e X B l P k Z v c m 1 1 b G E 8 L 0 l 0 Z W 1 U e X B l P j x J d G V t U G F 0 a D 5 T Z W N 0 a W 9 u M S 9 G b 3 J t J T I w M S U y M E R h d G E v Q 2 h h b m d l Z C U y M F R 5 c G U 8 L 0 l 0 Z W 1 Q Y X R o P j w v S X R l b U x v Y 2 F 0 a W 9 u P j x T d G F i b G V F b n R y a W V z I C 8 + P C 9 J d G V t P j x J d G V t P j x J d G V t T G 9 j Y X R p b 2 4 + P E l 0 Z W 1 U e X B l P k Z v c m 1 1 b G E 8 L 0 l 0 Z W 1 U e X B l P j x J d G V t U G F 0 a D 5 T Z W N 0 a W 9 u M S 9 G b 3 J t J T I w M S U y M E R h d G E v U m V t b 3 Z l Z C U y M E N v b H V t b n M 8 L 0 l 0 Z W 1 Q Y X R o P j w v S X R l b U x v Y 2 F 0 a W 9 u P j x T d G F i b G V F b n R y a W V z I C 8 + P C 9 J d G V t P j x J d G V t P j x J d G V t T G 9 j Y X R p b 2 4 + P E l 0 Z W 1 U e X B l P k Z v c m 1 1 b G E 8 L 0 l 0 Z W 1 U e X B l P j x J d G V t U G F 0 a D 5 T Z W N 0 a W 9 u M S 9 G b 3 J t J T I w M S U y M E R h d G E v Q W R k Z W Q l M j B D b 2 5 k a X R p b 2 5 h b C U y M E N v b H V t b j w v S X R l b V B h d G g + P C 9 J d G V t T G 9 j Y X R p b 2 4 + P F N 0 Y W J s Z U V u d H J p Z X M g L z 4 8 L 0 l 0 Z W 0 + P E l 0 Z W 0 + P E l 0 Z W 1 M b 2 N h d G l v b j 4 8 S X R l b V R 5 c G U + R m 9 y b X V s Y T w v S X R l b V R 5 c G U + P E l 0 Z W 1 Q Y X R o P l N l Y 3 R p b 2 4 x L 0 Z v c m 0 l M j A 0 J T I w R G F 0 Y T w v S X R l b V B h d G g + P C 9 J d G V t T G 9 j Y X R p b 2 4 + P F N 0 Y W J s Z U V u d H J p Z X M + P E V u d H J 5 I F R 5 c G U 9 I k l z U H J p d m F 0 Z S I g V m F s d W U 9 I m w w I i A v P j x F b n R y e S B U e X B l P S J O Y X Z p Z 2 F 0 a W 9 u U 3 R l c E 5 h b W U i I F Z h b H V l P S J z T m F 2 a W d h d G l v b i I g L z 4 8 R W 5 0 c n k g V H l w Z T 0 i Q n V m Z m V y T m V 4 d F J l Z n J l c 2 g i I F Z h b H V l P S J s M S I g L z 4 8 R W 5 0 c n k g V H l w Z T 0 i U m V z d W x 0 V H l w Z S I g V m F s d W U 9 I n N U Y W J s Z S I g L z 4 8 R W 5 0 c n k g V H l w Z T 0 i T m F t Z V V w Z G F 0 Z W R B Z n R l c k Z p b G w i I F Z h b H V l P S J s M C 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S Z W N v d m V y e V R h c m d l d F N o Z W V 0 I i B W Y W x 1 Z T 0 i c 1 N o Z W V 0 M S I g L z 4 8 R W 5 0 c n k g V H l w Z T 0 i U m V j b 3 Z l c n l U Y X J n Z X R D b 2 x 1 b W 4 i I F Z h b H V l P S J s M S I g L z 4 8 R W 5 0 c n k g V H l w Z T 0 i U m V j b 3 Z l c n l U Y X J n Z X R S b 3 c i I F Z h b H V l P S J s M S I g L z 4 8 R W 5 0 c n k g V H l w Z T 0 i Q W R k Z W R U b 0 R h d G F N b 2 R l b C I g V m F s d W U 9 I m w w I i A v P j x F b n R y e S B U e X B l P S J G a W x s R X J y b 3 J D b 2 R l I i B W Y W x 1 Z T 0 i c 1 V u a 2 5 v d 2 4 i I C 8 + P E V u d H J 5 I F R 5 c G U 9 I k Z p b G x M Y X N 0 V X B k Y X R l Z C I g V m F s d W U 9 I m Q y M D I x L T A x L T I 3 V D E w O j I 2 O j Q 4 L j c 5 M T k z O T R a I i A v P j x F b n R y e S B U e X B l P S J G a W x s U 3 R h d H V z I i B W Y W x 1 Z T 0 i c 0 N v b X B s Z X R l I i A v P j x F b n R y e S B U e X B l P S J R d W V y e U l E I i B W Y W x 1 Z T 0 i c z l i N j c 5 O D V k L T h j M D I t N G E w Z i 1 i Y 2 J m L T d l M z Y 4 Y j N j N m F j N C I g L z 4 8 R W 5 0 c n k g V H l w Z T 0 i R m l s b F R h c m d l d E 5 h b W V D d X N 0 b 2 1 p e m V k I i B W Y W x 1 Z T 0 i b D E i I C 8 + P E V u d H J 5 I F R 5 c G U 9 I l J l b G F 0 a W 9 u c 2 h p c E l u Z m 9 D b 2 5 0 Y W l u Z X I i I F Z h b H V l P S J z e y Z x d W 9 0 O 2 N v b H V t b k N v d W 5 0 J n F 1 b 3 Q 7 O j E y L C Z x d W 9 0 O 2 t l e U N v b H V t b k 5 h b W V z J n F 1 b 3 Q 7 O l t d L C Z x d W 9 0 O 3 F 1 Z X J 5 U m V s Y X R p b 2 5 z a G l w c y Z x d W 9 0 O z p b X S w m c X V v d D t j b 2 x 1 b W 5 J Z G V u d G l 0 a W V z J n F 1 b 3 Q 7 O l s m c X V v d D t T Z W N 0 a W 9 u M S 9 G b 3 J t I D Q g R G F 0 Y S 9 V b n B p d m 9 0 Z W Q g Q 2 9 s d W 1 u c y 5 7 Q m 9 h c m Q s M H 0 m c X V v d D s s J n F 1 b 3 Q 7 U 2 V j d G l v b j E v R m 9 y b S A 0 I E R h d G E v V W 5 w a X Z v d G V k I E N v b H V t b n M u e 0 J v Y X J k Q 2 9 k Z S w x f S Z x d W 9 0 O y w m c X V v d D t T Z W N 0 a W 9 u M S 9 G b 3 J t I D Q g R G F 0 Y S 9 V b n B p d m 9 0 Z W Q g Q 2 9 s d W 1 u c y 5 7 U G x h b i w y f S Z x d W 9 0 O y w m c X V v d D t T Z W N 0 a W 9 u M S 9 G b 3 J t I D Q g R G F 0 Y S 9 V b n B p d m 9 0 Z W Q g Q 2 9 s d W 1 u c y 5 7 Q X R 0 c m l i d X R l L D E z f S Z x d W 9 0 O y w m c X V v d D t T Z W N 0 a W 9 u M S 9 G b 3 J t I D Q g R G F 0 Y S 9 V b n B p d m 9 0 Z W Q g Q 2 9 s d W 1 u c y 5 7 R m 9 y b S w 0 f S Z x d W 9 0 O y w m c X V v d D t T Z W N 0 a W 9 u M S 9 G b 3 J t I D Q g R G F 0 Y S 9 V b n B p d m 9 0 Z W Q g Q 2 9 s d W 1 u c y 5 7 S G V h Z G V y Q 2 9 k Z S w 1 f S Z x d W 9 0 O y w m c X V v d D t T Z W N 0 a W 9 u M S 9 G b 3 J t I D Q g R G F 0 Y S 9 V b n B p d m 9 0 Z W Q g Q 2 9 s d W 1 u c y 5 7 S G V h Z G V y L D Z 9 J n F 1 b 3 Q 7 L C Z x d W 9 0 O 1 N l Y 3 R p b 2 4 x L 0 Z v c m 0 g N C B E Y X R h L 1 V u c G l 2 b 3 R l Z C B D b 2 x 1 b W 5 z L n t T d W J I Z W F k Z X I s N 3 0 m c X V v d D s s J n F 1 b 3 Q 7 U 2 V j d G l v b j E v R m 9 y b S A 0 I E R h d G E v V W 5 w a X Z v d G V k I E N v b H V t b n M u e 1 R v d G F s P y w 4 f S Z x d W 9 0 O y w m c X V v d D t T Z W N 0 a W 9 u M S 9 G b 3 J t I D Q g R G F 0 Y S 9 V b n B p d m 9 0 Z W Q g Q 2 9 s d W 1 u c y 5 7 V H l w Z S w 5 f S Z x d W 9 0 O y w m c X V v d D t T Z W N 0 a W 9 u M S 9 G b 3 J t I D Q g R G F 0 Y S 9 V b n B p d m 9 0 Z W Q g Q 2 9 s d W 1 u c y 5 7 Q m F z Z V B y a W 9 y W W V h c i w x M X 0 m c X V v d D s s J n F 1 b 3 Q 7 U 2 V j d G l v b j E v R m 9 y b S A 0 I E R h d G E v V W 5 w a X Z v d G V k I E N v b H V t b n M u e 1 Z h b H V l L D E 0 f S Z x d W 9 0 O 1 0 s J n F 1 b 3 Q 7 Q 2 9 s d W 1 u Q 2 9 1 b n Q m c X V v d D s 6 M T I s J n F 1 b 3 Q 7 S 2 V 5 Q 2 9 s d W 1 u T m F t Z X M m c X V v d D s 6 W 1 0 s J n F 1 b 3 Q 7 Q 2 9 s d W 1 u S W R l b n R p d G l l c y Z x d W 9 0 O z p b J n F 1 b 3 Q 7 U 2 V j d G l v b j E v R m 9 y b S A 0 I E R h d G E v V W 5 w a X Z v d G V k I E N v b H V t b n M u e 0 J v Y X J k L D B 9 J n F 1 b 3 Q 7 L C Z x d W 9 0 O 1 N l Y 3 R p b 2 4 x L 0 Z v c m 0 g N C B E Y X R h L 1 V u c G l 2 b 3 R l Z C B D b 2 x 1 b W 5 z L n t C b 2 F y Z E N v Z G U s M X 0 m c X V v d D s s J n F 1 b 3 Q 7 U 2 V j d G l v b j E v R m 9 y b S A 0 I E R h d G E v V W 5 w a X Z v d G V k I E N v b H V t b n M u e 1 B s Y W 4 s M n 0 m c X V v d D s s J n F 1 b 3 Q 7 U 2 V j d G l v b j E v R m 9 y b S A 0 I E R h d G E v V W 5 w a X Z v d G V k I E N v b H V t b n M u e 0 F 0 d H J p Y n V 0 Z S w x M 3 0 m c X V v d D s s J n F 1 b 3 Q 7 U 2 V j d G l v b j E v R m 9 y b S A 0 I E R h d G E v V W 5 w a X Z v d G V k I E N v b H V t b n M u e 0 Z v c m 0 s N H 0 m c X V v d D s s J n F 1 b 3 Q 7 U 2 V j d G l v b j E v R m 9 y b S A 0 I E R h d G E v V W 5 w a X Z v d G V k I E N v b H V t b n M u e 0 h l Y W R l c k N v Z G U s N X 0 m c X V v d D s s J n F 1 b 3 Q 7 U 2 V j d G l v b j E v R m 9 y b S A 0 I E R h d G E v V W 5 w a X Z v d G V k I E N v b H V t b n M u e 0 h l Y W R l c i w 2 f S Z x d W 9 0 O y w m c X V v d D t T Z W N 0 a W 9 u M S 9 G b 3 J t I D Q g R G F 0 Y S 9 V b n B p d m 9 0 Z W Q g Q 2 9 s d W 1 u c y 5 7 U 3 V i S G V h Z G V y L D d 9 J n F 1 b 3 Q 7 L C Z x d W 9 0 O 1 N l Y 3 R p b 2 4 x L 0 Z v c m 0 g N C B E Y X R h L 1 V u c G l 2 b 3 R l Z C B D b 2 x 1 b W 5 z L n t U b 3 R h b D 8 s O H 0 m c X V v d D s s J n F 1 b 3 Q 7 U 2 V j d G l v b j E v R m 9 y b S A 0 I E R h d G E v V W 5 w a X Z v d G V k I E N v b H V t b n M u e 1 R 5 c G U s O X 0 m c X V v d D s s J n F 1 b 3 Q 7 U 2 V j d G l v b j E v R m 9 y b S A 0 I E R h d G E v V W 5 w a X Z v d G V k I E N v b H V t b n M u e 0 J h c 2 V Q c m l v c l l l Y X I s M T F 9 J n F 1 b 3 Q 7 L C Z x d W 9 0 O 1 N l Y 3 R p b 2 4 x L 0 Z v c m 0 g N C B E Y X R h L 1 V u c G l 2 b 3 R l Z C B D b 2 x 1 b W 5 z L n t W Y W x 1 Z S w x N H 0 m c X V v d D t d L C Z x d W 9 0 O 1 J l b G F 0 a W 9 u c 2 h p c E l u Z m 8 m c X V v d D s 6 W 1 1 9 I i A v P j w v U 3 R h Y m x l R W 5 0 c m l l c z 4 8 L 0 l 0 Z W 0 + P E l 0 Z W 0 + P E l 0 Z W 1 M b 2 N h d G l v b j 4 8 S X R l b V R 5 c G U + R m 9 y b X V s Y T w v S X R l b V R 5 c G U + P E l 0 Z W 1 Q Y X R o P l N l Y 3 R p b 2 4 x L 0 Z v c m 0 l M j A 0 J T I w R G F 0 Y S 9 T b 3 V y Y 2 U 8 L 0 l 0 Z W 1 Q Y X R o P j w v S X R l b U x v Y 2 F 0 a W 9 u P j x T d G F i b G V F b n R y a W V z I C 8 + P C 9 J d G V t P j x J d G V t P j x J d G V t T G 9 j Y X R p b 2 4 + P E l 0 Z W 1 U e X B l P k Z v c m 1 1 b G E 8 L 0 l 0 Z W 1 U e X B l P j x J d G V t U G F 0 a D 5 T Z W N 0 a W 9 u M S 9 G b 3 J t J T I w N C U y M E R h d G E v Q 2 h h b m d l Z C U y M F R 5 c G U 8 L 0 l 0 Z W 1 Q Y X R o P j w v S X R l b U x v Y 2 F 0 a W 9 u P j x T d G F i b G V F b n R y a W V z I C 8 + P C 9 J d G V t P j x J d G V t P j x J d G V t T G 9 j Y X R p b 2 4 + P E l 0 Z W 1 U e X B l P k Z v c m 1 1 b G E 8 L 0 l 0 Z W 1 U e X B l P j x J d G V t U G F 0 a D 5 T Z W N 0 a W 9 u M S 9 G b 3 J t J T I w N C U y M E R h d G E v V W 5 w a X Z v d G V k J T I w Q 2 9 s d W 1 u c z w v S X R l b V B h d G g + P C 9 J d G V t T G 9 j Y X R p b 2 4 + P F N 0 Y W J s Z U V u d H J p Z X M g L z 4 8 L 0 l 0 Z W 0 + P E l 0 Z W 0 + P E l 0 Z W 1 M b 2 N h d G l v b j 4 8 S X R l b V R 5 c G U + R m 9 y b X V s Y T w v S X R l b V R 5 c G U + P E l 0 Z W 1 Q Y X R o P l N l Y 3 R p b 2 4 x L 0 Z v c m 0 l M j A 0 J T I w R G F 0 Y S 9 S Z W 9 y Z G V y Z W Q l M j B D b 2 x 1 b W 5 z P C 9 J d G V t U G F 0 a D 4 8 L 0 l 0 Z W 1 M b 2 N h d G l v b j 4 8 U 3 R h Y m x l R W 5 0 c m l l c y A v P j w v S X R l b T 4 8 S X R l b T 4 8 S X R l b U x v Y 2 F 0 a W 9 u P j x J d G V t V H l w Z T 5 G b 3 J t d W x h P C 9 J d G V t V H l w Z T 4 8 S X R l b V B h d G g + U 2 V j d G l v b j E v R m 9 y b S U y M D Q l M j B E Y X R h L 1 J l b W 9 2 Z W Q l M j B D b 2 x 1 b W 5 z P C 9 J d G V t U G F 0 a D 4 8 L 0 l 0 Z W 1 M b 2 N h d G l v b j 4 8 U 3 R h Y m x l R W 5 0 c m l l c y A v P j w v S X R l b T 4 8 S X R l b T 4 8 S X R l b U x v Y 2 F 0 a W 9 u P j x J d G V t V H l w Z T 5 G b 3 J t d W x h P C 9 J d G V t V H l w Z T 4 8 S X R l b V B h d G g + U 2 V j d G l v b j E v R m 9 y b S U y M D Q l M j B E Y X R h L 1 J l b m F t Z W Q l M j B D b 2 x 1 b W 5 z P C 9 J d G V t U G F 0 a D 4 8 L 0 l 0 Z W 1 M b 2 N h d G l v b j 4 8 U 3 R h Y m x l R W 5 0 c m l l c y A v P j w v S X R l b T 4 8 S X R l b T 4 8 S X R l b U x v Y 2 F 0 a W 9 u P j x J d G V t V H l w Z T 5 G b 3 J t d W x h P C 9 J d G V t V H l w Z T 4 8 S X R l b V B h d G g + U 2 V j d G l v b j E v Q 2 9 t Y m l u Z W Q l M j B E Y X R h 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x I i A v P j x F b n R y e S B U e X B l P S J G a W x s T 2 J q Z W N 0 V H l w Z S I g V m F s d W U 9 I n N U Y W J s Z S I g L z 4 8 R W 5 0 c n k g V H l w Z T 0 i R m l s b F R v R G F 0 Y U 1 v Z G V s R W 5 h Y m x l Z C I g V m F s d W U 9 I m w w I i A v P j x F b n R y e S B U e X B l P S J G a W x s V G F y Z 2 V 0 I i B W Y W x 1 Z T 0 i c 0 N v b W J p b m V k X 0 R h d G E i I C 8 + P E V u d H J 5 I F R 5 c G U 9 I k Z p b G x l Z E N v b X B s Z X R l U m V z d W x 0 V G 9 X b 3 J r c 2 h l Z X Q i I F Z h b H V l P S J s M S I g L z 4 8 R W 5 0 c n k g V H l w Z T 0 i U m V j b 3 Z l c n l U Y X J n Z X R T a G V l d C I g V m F s d W U 9 I n N T a G V l d D M i I C 8 + P E V u d H J 5 I F R 5 c G U 9 I l J l Y 2 9 2 Z X J 5 V G F y Z 2 V 0 Q 2 9 s d W 1 u I i B W Y W x 1 Z T 0 i b D E i I C 8 + P E V u d H J 5 I F R 5 c G U 9 I l J l Y 2 9 2 Z X J 5 V G F y Z 2 V 0 U m 9 3 I i B W Y W x 1 Z T 0 i b D E i I C 8 + P E V u d H J 5 I F R 5 c G U 9 I k Z p b G x M Y X N 0 V X B k Y X R l Z C I g V m F s d W U 9 I m Q y M D I x L T A y L T A x V D E 2 O j E z O j E x L j U 5 N D Y 0 N j J a I i A v P j x F b n R y e S B U e X B l P S J R d W V y e U l E I i B W Y W x 1 Z T 0 i c 2 Y 2 Y 2 Q x O T l h L T V i O D g t N D A y N C 1 i N m F k L W Z k Z T N j Z W E x Y m N h O C I g L z 4 8 R W 5 0 c n k g V H l w Z T 0 i R m l s b E N v b H V t b l R 5 c G V z I i B W Y W x 1 Z T 0 i c 0 F B Q U F B Q U F B Q U F B Q U F B Q U Z C U V V B Q U F N R 0 J n V U Z B Q T 0 9 I i A v P j x F b n R y e S B U e X B l P S J G a W x s Q 2 9 s d W 1 u T m F t Z X M i I F Z h b H V l P S J z W y Z x d W 9 0 O 0 J v Y X J k J n F 1 b 3 Q 7 L C Z x d W 9 0 O 0 J v Y X J k Q 2 9 k Z S Z x d W 9 0 O y w m c X V v d D t Q b G F u J n F 1 b 3 Q 7 L C Z x d W 9 0 O 1 l l Y X I m c X V v d D s s J n F 1 b 3 Q 7 R m 9 y b S Z x d W 9 0 O y w m c X V v d D t I Z W F k Z X J D b 2 R l J n F 1 b 3 Q 7 L C Z x d W 9 0 O 0 h l Y W R l c i Z x d W 9 0 O y w m c X V v d D t T d W J I Z W F k Z X I m c X V v d D s s J n F 1 b 3 Q 7 V G 9 0 Y W w / J n F 1 b 3 Q 7 L C Z x d W 9 0 O 1 R 5 c G U m c X V v d D s s J n F 1 b 3 Q 7 Q m F z Z V B y a W 9 y W W V h c i Z x d W 9 0 O y w m c X V v d D t S Z W N 1 c n J p b m f C o z A w M C Z x d W 9 0 O y w m c X V v d D t O b 2 4 t U m V j d X J y a W 5 n w q M w M D A m c X V v d D s s J n F 1 b 3 Q 7 Q W J z V G 9 0 Y W z C o z A w M C Z x d W 9 0 O y w m c X V v d D t U b 3 R h b M K j M D A w J n F 1 b 3 Q 7 L C Z x d W 9 0 O 1 Z h b H V l J n F 1 b 3 Q 7 L C Z x d W 9 0 O y M m c X V v d D s s J n F 1 b 3 Q 7 Q 2 9 z d C B D Y X R l Z 2 9 y e S Z x d W 9 0 O y w m c X V v d D t B d H R y a W J 1 d G U m c X V v d D s s J n F 1 b 3 Q 7 U T M g c G 9 z a X R p b 2 4 g J n F 1 b 3 Q 7 L C Z x d W 9 0 O 1 R v d G F s V m F s d W U m c X V v d D s s J n F 1 b 3 Q 7 T m 9 0 Z X M m c X V v d D t d I i A v P j x F b n R y e S B U e X B l P S J G a W x s R X J y b 3 J D b 3 V u d C I g V m F s d W U 9 I m w x I i A v P j x F b n R y e S B U e X B l P S J G a W x s R X J y b 3 J D b 2 R l I i B W Y W x 1 Z T 0 i c 1 V u a 2 5 v d 2 4 i I C 8 + P E V u d H J 5 I F R 5 c G U 9 I k Z p b G x T d G F 0 d X M i I F Z h b H V l P S J z Q 2 9 t c G x l d G U i I C 8 + P E V u d H J 5 I F R 5 c G U 9 I k Z p b G x D b 3 V u d C I g V m F s d W U 9 I m w y N D M y I i A v P j x F b n R y e S B U e X B l P S J B Z G R l Z F R v R G F 0 Y U 1 v Z G V s I i B W Y W x 1 Z T 0 i b D A i I C 8 + P E V u d H J 5 I F R 5 c G U 9 I l J l b G F 0 a W 9 u c 2 h p c E l u Z m 9 D b 2 5 0 Y W l u Z X I i I F Z h b H V l P S J z e y Z x d W 9 0 O 2 N v b H V t b k N v d W 5 0 J n F 1 b 3 Q 7 O j I y L C Z x d W 9 0 O 2 t l e U N v b H V t b k 5 h b W V z J n F 1 b 3 Q 7 O l t d L C Z x d W 9 0 O 3 F 1 Z X J 5 U m V s Y X R p b 2 5 z a G l w c y Z x d W 9 0 O z p b X S w m c X V v d D t j b 2 x 1 b W 5 J Z G V u d G l 0 a W V z J n F 1 b 3 Q 7 O l s m c X V v d D t T Z W N 0 a W 9 u M S 9 D b 2 1 i a W 5 l Z C B E Y X R h L 1 N v d X J j Z S 5 7 Q m 9 h c m Q s M H 0 m c X V v d D s s J n F 1 b 3 Q 7 U 2 V j d G l v b j E v Q 2 9 t Y m l u Z W Q g R G F 0 Y S 9 T b 3 V y Y 2 U u e 0 J v Y X J k Q 2 9 k Z S w x f S Z x d W 9 0 O y w m c X V v d D t T Z W N 0 a W 9 u M S 9 D b 2 1 i a W 5 l Z C B E Y X R h L 1 N v d X J j Z S 5 7 U G x h b i w y f S Z x d W 9 0 O y w m c X V v d D t T Z W N 0 a W 9 u M S 9 D b 2 1 i a W 5 l Z C B E Y X R h L 1 N v d X J j Z S 5 7 W W V h c i w z f S Z x d W 9 0 O y w m c X V v d D t T Z W N 0 a W 9 u M S 9 D b 2 1 i a W 5 l Z C B E Y X R h L 1 N v d X J j Z S 5 7 R m 9 y b S w 0 f S Z x d W 9 0 O y w m c X V v d D t T Z W N 0 a W 9 u M S 9 D b 2 1 i a W 5 l Z C B E Y X R h L 1 N v d X J j Z S 5 7 S G V h Z G V y Q 2 9 k Z S w 1 f S Z x d W 9 0 O y w m c X V v d D t T Z W N 0 a W 9 u M S 9 D b 2 1 i a W 5 l Z C B E Y X R h L 1 N v d X J j Z S 5 7 S G V h Z G V y L D Z 9 J n F 1 b 3 Q 7 L C Z x d W 9 0 O 1 N l Y 3 R p b 2 4 x L 0 N v b W J p b m V k I E R h d G E v U 2 9 1 c m N l L n t T d W J I Z W F k Z X I s N 3 0 m c X V v d D s s J n F 1 b 3 Q 7 U 2 V j d G l v b j E v Q 2 9 t Y m l u Z W Q g R G F 0 Y S 9 T b 3 V y Y 2 U u e 1 R v d G F s P y w 4 f S Z x d W 9 0 O y w m c X V v d D t T Z W N 0 a W 9 u M S 9 D b 2 1 i a W 5 l Z C B E Y X R h L 1 N v d X J j Z S 5 7 V H l w Z S w 5 f S Z x d W 9 0 O y w m c X V v d D t T Z W N 0 a W 9 u M S 9 D b 2 1 i a W 5 l Z C B E Y X R h L 1 N v d X J j Z S 5 7 Q m F z Z V B y a W 9 y W W V h c i w x M H 0 m c X V v d D s s J n F 1 b 3 Q 7 U 2 V j d G l v b j E v Q 2 9 t Y m l u Z W Q g R G F 0 Y S 9 T b 3 V y Y 2 U u e 1 J l Y 3 V y c m l u Z 8 K j M D A w L D E x f S Z x d W 9 0 O y w m c X V v d D t T Z W N 0 a W 9 u M S 9 D b 2 1 i a W 5 l Z C B E Y X R h L 1 N v d X J j Z S 5 7 T m 9 u L V J l Y 3 V y c m l u Z 8 K j M D A w L D E y f S Z x d W 9 0 O y w m c X V v d D t T Z W N 0 a W 9 u M S 9 D b 2 1 i a W 5 l Z C B E Y X R h L 1 N v d X J j Z S 5 7 Q W J z V G 9 0 Y W z C o z A w M C w x M 3 0 m c X V v d D s s J n F 1 b 3 Q 7 U 2 V j d G l v b j E v Q 2 9 t Y m l u Z W Q g R G F 0 Y S 9 S Z X B s Y W N l Z C B W Y W x 1 Z S 5 7 V G 9 0 Y W z C o z A w M C w x N X 0 m c X V v d D s s J n F 1 b 3 Q 7 U 2 V j d G l v b j E v Q 2 9 t Y m l u Z W Q g R G F 0 Y S 9 S Z X B s Y W N l Z C B W Y W x 1 Z T E u e 1 Z h b H V l L D E 2 f S Z x d W 9 0 O y w m c X V v d D t T Z W N 0 a W 9 u M S 9 D b 2 1 i a W 5 l Z C B E Y X R h L 1 N v d X J j Z S 5 7 I y w x N 3 0 m c X V v d D s s J n F 1 b 3 Q 7 U 2 V j d G l v b j E v Q 2 9 t Y m l u Z W Q g R G F 0 Y S 9 T b 3 V y Y 2 U u e 0 N v c 3 Q g Q 2 F 0 Z W d v c n k s M T h 9 J n F 1 b 3 Q 7 L C Z x d W 9 0 O 1 N l Y 3 R p b 2 4 x L 0 N v b W J p b m V k I E R h d G E v U 2 9 1 c m N l L n t B d H R y a W J 1 d G U s M T l 9 J n F 1 b 3 Q 7 L C Z x d W 9 0 O 1 N l Y 3 R p b 2 4 x L 0 N v b W J p b m V k I E R h d G E v U 2 9 1 c m N l L n t R M y B w b 3 N p d G l v b i A s M j B 9 J n F 1 b 3 Q 7 L C Z x d W 9 0 O 1 N l Y 3 R p b 2 4 x L 0 N v b W J p b m V k I E R h d G E v Q 2 h h b m d l Z C B U e X B l L n t U b 3 R h b F Z h b H V l L D I x f S Z x d W 9 0 O y w m c X V v d D t T Z W N 0 a W 9 u M S 9 D b 2 1 i a W 5 l Z C B E Y X R h L 1 N v d X J j Z S 5 7 T m 9 0 Z X M s M T R 9 J n F 1 b 3 Q 7 X S w m c X V v d D t D b 2 x 1 b W 5 D b 3 V u d C Z x d W 9 0 O z o y M i w m c X V v d D t L Z X l D b 2 x 1 b W 5 O Y W 1 l c y Z x d W 9 0 O z p b X S w m c X V v d D t D b 2 x 1 b W 5 J Z G V u d G l 0 a W V z J n F 1 b 3 Q 7 O l s m c X V v d D t T Z W N 0 a W 9 u M S 9 D b 2 1 i a W 5 l Z C B E Y X R h L 1 N v d X J j Z S 5 7 Q m 9 h c m Q s M H 0 m c X V v d D s s J n F 1 b 3 Q 7 U 2 V j d G l v b j E v Q 2 9 t Y m l u Z W Q g R G F 0 Y S 9 T b 3 V y Y 2 U u e 0 J v Y X J k Q 2 9 k Z S w x f S Z x d W 9 0 O y w m c X V v d D t T Z W N 0 a W 9 u M S 9 D b 2 1 i a W 5 l Z C B E Y X R h L 1 N v d X J j Z S 5 7 U G x h b i w y f S Z x d W 9 0 O y w m c X V v d D t T Z W N 0 a W 9 u M S 9 D b 2 1 i a W 5 l Z C B E Y X R h L 1 N v d X J j Z S 5 7 W W V h c i w z f S Z x d W 9 0 O y w m c X V v d D t T Z W N 0 a W 9 u M S 9 D b 2 1 i a W 5 l Z C B E Y X R h L 1 N v d X J j Z S 5 7 R m 9 y b S w 0 f S Z x d W 9 0 O y w m c X V v d D t T Z W N 0 a W 9 u M S 9 D b 2 1 i a W 5 l Z C B E Y X R h L 1 N v d X J j Z S 5 7 S G V h Z G V y Q 2 9 k Z S w 1 f S Z x d W 9 0 O y w m c X V v d D t T Z W N 0 a W 9 u M S 9 D b 2 1 i a W 5 l Z C B E Y X R h L 1 N v d X J j Z S 5 7 S G V h Z G V y L D Z 9 J n F 1 b 3 Q 7 L C Z x d W 9 0 O 1 N l Y 3 R p b 2 4 x L 0 N v b W J p b m V k I E R h d G E v U 2 9 1 c m N l L n t T d W J I Z W F k Z X I s N 3 0 m c X V v d D s s J n F 1 b 3 Q 7 U 2 V j d G l v b j E v Q 2 9 t Y m l u Z W Q g R G F 0 Y S 9 T b 3 V y Y 2 U u e 1 R v d G F s P y w 4 f S Z x d W 9 0 O y w m c X V v d D t T Z W N 0 a W 9 u M S 9 D b 2 1 i a W 5 l Z C B E Y X R h L 1 N v d X J j Z S 5 7 V H l w Z S w 5 f S Z x d W 9 0 O y w m c X V v d D t T Z W N 0 a W 9 u M S 9 D b 2 1 i a W 5 l Z C B E Y X R h L 1 N v d X J j Z S 5 7 Q m F z Z V B y a W 9 y W W V h c i w x M H 0 m c X V v d D s s J n F 1 b 3 Q 7 U 2 V j d G l v b j E v Q 2 9 t Y m l u Z W Q g R G F 0 Y S 9 T b 3 V y Y 2 U u e 1 J l Y 3 V y c m l u Z 8 K j M D A w L D E x f S Z x d W 9 0 O y w m c X V v d D t T Z W N 0 a W 9 u M S 9 D b 2 1 i a W 5 l Z C B E Y X R h L 1 N v d X J j Z S 5 7 T m 9 u L V J l Y 3 V y c m l u Z 8 K j M D A w L D E y f S Z x d W 9 0 O y w m c X V v d D t T Z W N 0 a W 9 u M S 9 D b 2 1 i a W 5 l Z C B E Y X R h L 1 N v d X J j Z S 5 7 Q W J z V G 9 0 Y W z C o z A w M C w x M 3 0 m c X V v d D s s J n F 1 b 3 Q 7 U 2 V j d G l v b j E v Q 2 9 t Y m l u Z W Q g R G F 0 Y S 9 S Z X B s Y W N l Z C B W Y W x 1 Z S 5 7 V G 9 0 Y W z C o z A w M C w x N X 0 m c X V v d D s s J n F 1 b 3 Q 7 U 2 V j d G l v b j E v Q 2 9 t Y m l u Z W Q g R G F 0 Y S 9 S Z X B s Y W N l Z C B W Y W x 1 Z T E u e 1 Z h b H V l L D E 2 f S Z x d W 9 0 O y w m c X V v d D t T Z W N 0 a W 9 u M S 9 D b 2 1 i a W 5 l Z C B E Y X R h L 1 N v d X J j Z S 5 7 I y w x N 3 0 m c X V v d D s s J n F 1 b 3 Q 7 U 2 V j d G l v b j E v Q 2 9 t Y m l u Z W Q g R G F 0 Y S 9 T b 3 V y Y 2 U u e 0 N v c 3 Q g Q 2 F 0 Z W d v c n k s M T h 9 J n F 1 b 3 Q 7 L C Z x d W 9 0 O 1 N l Y 3 R p b 2 4 x L 0 N v b W J p b m V k I E R h d G E v U 2 9 1 c m N l L n t B d H R y a W J 1 d G U s M T l 9 J n F 1 b 3 Q 7 L C Z x d W 9 0 O 1 N l Y 3 R p b 2 4 x L 0 N v b W J p b m V k I E R h d G E v U 2 9 1 c m N l L n t R M y B w b 3 N p d G l v b i A s M j B 9 J n F 1 b 3 Q 7 L C Z x d W 9 0 O 1 N l Y 3 R p b 2 4 x L 0 N v b W J p b m V k I E R h d G E v Q 2 h h b m d l Z C B U e X B l L n t U b 3 R h b F Z h b H V l L D I x f S Z x d W 9 0 O y w m c X V v d D t T Z W N 0 a W 9 u M S 9 D b 2 1 i a W 5 l Z C B E Y X R h L 1 N v d X J j Z S 5 7 T m 9 0 Z X M s M T R 9 J n F 1 b 3 Q 7 X S w m c X V v d D t S Z W x h d G l v b n N o a X B J b m Z v J n F 1 b 3 Q 7 O l t d f S I g L z 4 8 L 1 N 0 Y W J s Z U V u d H J p Z X M + P C 9 J d G V t P j x J d G V t P j x J d G V t T G 9 j Y X R p b 2 4 + P E l 0 Z W 1 U e X B l P k Z v c m 1 1 b G E 8 L 0 l 0 Z W 1 U e X B l P j x J d G V t U G F 0 a D 5 T Z W N 0 a W 9 u M S 9 D b 2 1 i a W 5 l Z C U y M E R h d G E v U 2 9 1 c m N l P C 9 J d G V t U G F 0 a D 4 8 L 0 l 0 Z W 1 M b 2 N h d G l v b j 4 8 U 3 R h Y m x l R W 5 0 c m l l c y A v P j w v S X R l b T 4 8 S X R l b T 4 8 S X R l b U x v Y 2 F 0 a W 9 u P j x J d G V t V H l w Z T 5 G b 3 J t d W x h P C 9 J d G V t V H l w Z T 4 8 S X R l b V B h d G g + U 2 V j d G l v b j E v Q 2 9 t Y m l u Z W Q l M j B E Y X R h L 0 Z p b H R l c m V k J T I w U m 9 3 c z w v S X R l b V B h d G g + P C 9 J d G V t T G 9 j Y X R p b 2 4 + P F N 0 Y W J s Z U V u d H J p Z X M g L z 4 8 L 0 l 0 Z W 0 + P E l 0 Z W 0 + P E l 0 Z W 1 M b 2 N h d G l v b j 4 8 S X R l b V R 5 c G U + R m 9 y b X V s Y T w v S X R l b V R 5 c G U + P E l 0 Z W 1 Q Y X R o P l N l Y 3 R p b 2 4 x L 0 N v b W J p b m V k J T I w R G F 0 Y S 9 S Z X B s Y W N l Z C U y M F Z h b H V l P C 9 J d G V t U G F 0 a D 4 8 L 0 l 0 Z W 1 M b 2 N h d G l v b j 4 8 U 3 R h Y m x l R W 5 0 c m l l c y A v P j w v S X R l b T 4 8 S X R l b T 4 8 S X R l b U x v Y 2 F 0 a W 9 u P j x J d G V t V H l w Z T 5 G b 3 J t d W x h P C 9 J d G V t V H l w Z T 4 8 S X R l b V B h d G g + U 2 V j d G l v b j E v Q 2 9 t Y m l u Z W Q l M j B E Y X R h L 1 J l c G x h Y 2 V k J T I w V m F s d W U x P C 9 J d G V t U G F 0 a D 4 8 L 0 l 0 Z W 1 M b 2 N h d G l v b j 4 8 U 3 R h Y m x l R W 5 0 c m l l c y A v P j w v S X R l b T 4 8 S X R l b T 4 8 S X R l b U x v Y 2 F 0 a W 9 u P j x J d G V t V H l w Z T 5 G b 3 J t d W x h P C 9 J d G V t V H l w Z T 4 8 S X R l b V B h d G g + U 2 V j d G l v b j E v Q 2 9 t Y m l u Z W Q l M j B E Y X R h L 0 F k Z G V k J T I w Q 3 V z d G 9 t P C 9 J d G V t U G F 0 a D 4 8 L 0 l 0 Z W 1 M b 2 N h d G l v b j 4 8 U 3 R h Y m x l R W 5 0 c m l l c y A v P j w v S X R l b T 4 8 S X R l b T 4 8 S X R l b U x v Y 2 F 0 a W 9 u P j x J d G V t V H l w Z T 5 G b 3 J t d W x h P C 9 J d G V t V H l w Z T 4 8 S X R l b V B h d G g + U 2 V j d G l v b j E v Q 2 9 t Y m l u Z W Q l M j B E Y X R h L 0 N o Y W 5 n Z W Q l M j B U e X B l P C 9 J d G V t U G F 0 a D 4 8 L 0 l 0 Z W 1 M b 2 N h d G l v b j 4 8 U 3 R h Y m x l R W 5 0 c m l l c y A v P j w v S X R l b T 4 8 S X R l b T 4 8 S X R l b U x v Y 2 F 0 a W 9 u P j x J d G V t V H l w Z T 5 G b 3 J t d W x h P C 9 J d G V t V H l w Z T 4 8 S X R l b V B h d G g + U 2 V j d G l v b j E v Q 2 9 t Y m l u Z W Q l M j B E Y X R h L 1 J l b 3 J k Z X J l Z C U y M E N v b H V t b n M 8 L 0 l 0 Z W 1 Q Y X R o P j w v S X R l b U x v Y 2 F 0 a W 9 u P j x T d G F i b G V F b n R y a W V z I C 8 + P C 9 J d G V t P j x J d G V t P j x J d G V t T G 9 j Y X R p b 2 4 + P E l 0 Z W 1 U e X B l P k Z v c m 1 1 b G E 8 L 0 l 0 Z W 1 U e X B l P j x J d G V t U G F 0 a D 5 T Z W N 0 a W 9 u M S 9 G b 3 J t J T I w N 2 E l M j B I Q i U y M E R h d G E 8 L 0 l 0 Z W 1 Q Y X R o P j w v S X R l b U x v Y 2 F 0 a W 9 u P j x T d G F i b G V F b n R y a W V z P j x F b n R y e S B U e X B l P S J J c 1 B y a X Z h d G U i I F Z h b H V l P S J s M C I g L z 4 8 R W 5 0 c n k g V H l w Z T 0 i T m F 2 a W d h d G l v b l N 0 Z X B O Y W 1 l I i B W Y W x 1 Z T 0 i c 0 5 h d m l n Y X R p b 2 4 i I C 8 + P E V u d H J 5 I F R 5 c G U 9 I k J 1 Z m Z l c k 5 l e H R S Z W Z y Z X N o I i B W Y W x 1 Z T 0 i b D E i I C 8 + P E V u d H J 5 I F R 5 c G U 9 I l J l c 3 V s d F R 5 c G U i I F Z h b H V l P S J z V G F i b G U i I C 8 + P E V u d H J 5 I F R 5 c G U 9 I k 5 h b W V V c G R h d G V k Q W Z 0 Z X J G a W x s I i B W Y W x 1 Z T 0 i b D E i I C 8 + P E V u d H J 5 I F R 5 c G U 9 I k Z p b G x F b m F i b G V k I i B W Y W x 1 Z T 0 i b D A i I C 8 + P E V u d H J 5 I F R 5 c G U 9 I k Z p b G x P Y m p l Y 3 R U e X B l I i B W Y W x 1 Z T 0 i c 0 N v b m 5 l Y 3 R p b 2 5 P b m x 5 I i A v P j x F b n R y e S B U e X B l P S J G a W x s V G 9 E Y X R h T W 9 k Z W x F b m F i b G V k I i B W Y W x 1 Z T 0 i b D A i I C 8 + P E V u d H J 5 I F R 5 c G U 9 I k Z p b G x l Z E N v b X B s Z X R l U m V z d W x 0 V G 9 X b 3 J r c 2 h l Z X Q i I F Z h b H V l P S J s M C I g L z 4 8 R W 5 0 c n k g V H l w Z T 0 i U m V j b 3 Z l c n l U Y X J n Z X R T a G V l d C I g V m F s d W U 9 I n N T a G V l d D U i I C 8 + P E V u d H J 5 I F R 5 c G U 9 I l J l Y 2 9 2 Z X J 5 V G F y Z 2 V 0 Q 2 9 s d W 1 u I i B W Y W x 1 Z T 0 i b D E i I C 8 + P E V u d H J 5 I F R 5 c G U 9 I l J l Y 2 9 2 Z X J 5 V G F y Z 2 V 0 U m 9 3 I i B W Y W x 1 Z T 0 i b D E i I C 8 + P E V u d H J 5 I F R 5 c G U 9 I k Z p b G x M Y X N 0 V X B k Y X R l Z C I g V m F s d W U 9 I m Q y M D I x L T A x L T I 5 V D E y O j I 0 O j E 3 L j I 5 O D M z M z d a I i A v P j x F b n R y e S B U e X B l P S J R d W V y e U l E I i B W Y W x 1 Z T 0 i c 2 Q 1 M T Z l Z j c 2 L T N k N G M t N D k 0 N S 1 h Z j N k L W V j M T J j Z m Y 2 Y j I 0 M S I g L z 4 8 R W 5 0 c n k g V H l w Z T 0 i R m l s b F N 0 Y X R 1 c y I g V m F s d W U 9 I n N D b 2 1 w b G V 0 Z S I g L z 4 8 R W 5 0 c n k g V H l w Z T 0 i U m V s Y X R p b 2 5 z a G l w S W 5 m b 0 N v b n R h a W 5 l c i I g V m F s d W U 9 I n N 7 J n F 1 b 3 Q 7 Y 2 9 s d W 1 u Q 2 9 1 b n Q m c X V v d D s 6 M T Y s J n F 1 b 3 Q 7 a 2 V 5 Q 2 9 s d W 1 u T m F t Z X M m c X V v d D s 6 W 1 0 s J n F 1 b 3 Q 7 c X V l c n l S Z W x h d G l v b n N o a X B z J n F 1 b 3 Q 7 O l t d L C Z x d W 9 0 O 2 N v b H V t b k l k Z W 5 0 a X R p Z X M m c X V v d D s 6 W y Z x d W 9 0 O 1 N l Y 3 R p b 2 4 x L 0 Z v c m 0 g N y A t I E R h d G E v V W 5 w a X Z v d G V k I E N v b H V t b n M u e 0 J v Y X J k L D B 9 J n F 1 b 3 Q 7 L C Z x d W 9 0 O 1 N l Y 3 R p b 2 4 x L 0 Z v c m 0 g N y A t I E R h d G E v V W 5 w a X Z v d G V k I E N v b H V t b n M u e 0 J v Y X J k Q 2 9 k Z S w x f S Z x d W 9 0 O y w m c X V v d D t T Z W N 0 a W 9 u M S 9 G b 3 J t I D c g L S B E Y X R h L 1 V u c G l 2 b 3 R l Z C B D b 2 x 1 b W 5 z L n t Q b G F u L D J 9 J n F 1 b 3 Q 7 L C Z x d W 9 0 O 1 N l Y 3 R p b 2 4 x L 0 Z v c m 0 g N y A t I E R h d G E v V W 5 w a X Z v d G V k I E N v b H V t b n M u e 0 Z v c m 0 s N H 0 m c X V v d D s s J n F 1 b 3 Q 7 U 2 V j d G l v b j E v R m 9 y b S A 3 I C 0 g R G F 0 Y S 9 B Z G R l Z C B D b 2 5 k a X R p b 2 5 h b C B Z Z W F y L n t Z Z W F y L D E 1 f S Z x d W 9 0 O y w m c X V v d D t T Z W N 0 a W 9 u M S 9 G b 3 J t I D c g L S B E Y X R h L 1 V u c G l 2 b 3 R l Z C B D b 2 x 1 b W 5 z L n t I Z W F k Z X J D b 2 R l L D V 9 J n F 1 b 3 Q 7 L C Z x d W 9 0 O 1 N l Y 3 R p b 2 4 x L 0 Z v c m 0 g N y A t I E R h d G E v V W 5 w a X Z v d G V k I E N v b H V t b n M u e 0 h l Y W R l c i w 2 f S Z x d W 9 0 O y w m c X V v d D t T Z W N 0 a W 9 u M S 9 G b 3 J t I D c g L S B E Y X R h L 1 V u c G l 2 b 3 R l Z C B D b 2 x 1 b W 5 z L n t T d W J I Z W F k Z X I s N 3 0 m c X V v d D s s J n F 1 b 3 Q 7 U 2 V j d G l v b j E v R m 9 y b S A 3 I C 0 g R G F 0 Y S 9 V b n B p d m 9 0 Z W Q g Q 2 9 s d W 1 u c y 5 7 V G 9 0 Y W w / L D h 9 J n F 1 b 3 Q 7 L C Z x d W 9 0 O 1 N l Y 3 R p b 2 4 x L 0 Z v c m 0 g N y A t I E R h d G E v Q W R k Z W Q g Q 2 9 u Z G l 0 a W 9 u Y W w g V H l w Z S 5 7 V H l w Z S w x N H 0 m c X V v d D s s J n F 1 b 3 Q 7 U 2 V j d G l v b j E v R m 9 y b S A 3 I C 0 g R G F 0 Y S 9 V b n B p d m 9 0 Z W Q g Q 2 9 s d W 1 u c y 5 7 I y w x M H 0 m c X V v d D s s J n F 1 b 3 Q 7 U 2 V j d G l v b j E v R m 9 y b S A 3 I C 0 g R G F 0 Y S 9 V b n B p d m 9 0 Z W Q g Q 2 9 s d W 1 u c y 5 7 Q 2 9 z d C B D Y X R l Z 2 9 y e S w x M X 0 m c X V v d D s s J n F 1 b 3 Q 7 U 2 V j d G l v b j E v R m 9 y b S A 3 I C 0 g R G F 0 Y S 9 V b n B p d m 9 0 Z W Q g Q 2 9 s d W 1 u c y 5 7 T m 9 0 Z X M s M T N 9 J n F 1 b 3 Q 7 L C Z x d W 9 0 O 1 N l Y 3 R p b 2 4 x L 0 Z v c m 0 g N y A t I E R h d G E v V W 5 w a X Z v d G V k I E N v b H V t b n M u e 0 F 0 d H J p Y n V 0 Z S w x N H 0 m c X V v d D s s J n F 1 b 3 Q 7 U 2 V j d G l v b j E v R m 9 y b S A 3 I C 0 g R G F 0 Y S 9 V b n B p d m 9 0 Z W Q g Q 2 9 s d W 1 u c y 5 7 U T M g c G 9 z a X R p b 2 4 g L D E y f S Z x d W 9 0 O y w m c X V v d D t T Z W N 0 a W 9 u M S 9 G b 3 J t I D c g L S B E Y X R h L 1 V u c G l 2 b 3 R l Z C B D b 2 x 1 b W 5 z L n t W Y W x 1 Z S w x N X 0 m c X V v d D t d L C Z x d W 9 0 O 0 N v b H V t b k N v d W 5 0 J n F 1 b 3 Q 7 O j E 2 L C Z x d W 9 0 O 0 t l e U N v b H V t b k 5 h b W V z J n F 1 b 3 Q 7 O l t d L C Z x d W 9 0 O 0 N v b H V t b k l k Z W 5 0 a X R p Z X M m c X V v d D s 6 W y Z x d W 9 0 O 1 N l Y 3 R p b 2 4 x L 0 Z v c m 0 g N y A t I E R h d G E v V W 5 w a X Z v d G V k I E N v b H V t b n M u e 0 J v Y X J k L D B 9 J n F 1 b 3 Q 7 L C Z x d W 9 0 O 1 N l Y 3 R p b 2 4 x L 0 Z v c m 0 g N y A t I E R h d G E v V W 5 w a X Z v d G V k I E N v b H V t b n M u e 0 J v Y X J k Q 2 9 k Z S w x f S Z x d W 9 0 O y w m c X V v d D t T Z W N 0 a W 9 u M S 9 G b 3 J t I D c g L S B E Y X R h L 1 V u c G l 2 b 3 R l Z C B D b 2 x 1 b W 5 z L n t Q b G F u L D J 9 J n F 1 b 3 Q 7 L C Z x d W 9 0 O 1 N l Y 3 R p b 2 4 x L 0 Z v c m 0 g N y A t I E R h d G E v V W 5 w a X Z v d G V k I E N v b H V t b n M u e 0 Z v c m 0 s N H 0 m c X V v d D s s J n F 1 b 3 Q 7 U 2 V j d G l v b j E v R m 9 y b S A 3 I C 0 g R G F 0 Y S 9 B Z G R l Z C B D b 2 5 k a X R p b 2 5 h b C B Z Z W F y L n t Z Z W F y L D E 1 f S Z x d W 9 0 O y w m c X V v d D t T Z W N 0 a W 9 u M S 9 G b 3 J t I D c g L S B E Y X R h L 1 V u c G l 2 b 3 R l Z C B D b 2 x 1 b W 5 z L n t I Z W F k Z X J D b 2 R l L D V 9 J n F 1 b 3 Q 7 L C Z x d W 9 0 O 1 N l Y 3 R p b 2 4 x L 0 Z v c m 0 g N y A t I E R h d G E v V W 5 w a X Z v d G V k I E N v b H V t b n M u e 0 h l Y W R l c i w 2 f S Z x d W 9 0 O y w m c X V v d D t T Z W N 0 a W 9 u M S 9 G b 3 J t I D c g L S B E Y X R h L 1 V u c G l 2 b 3 R l Z C B D b 2 x 1 b W 5 z L n t T d W J I Z W F k Z X I s N 3 0 m c X V v d D s s J n F 1 b 3 Q 7 U 2 V j d G l v b j E v R m 9 y b S A 3 I C 0 g R G F 0 Y S 9 V b n B p d m 9 0 Z W Q g Q 2 9 s d W 1 u c y 5 7 V G 9 0 Y W w / L D h 9 J n F 1 b 3 Q 7 L C Z x d W 9 0 O 1 N l Y 3 R p b 2 4 x L 0 Z v c m 0 g N y A t I E R h d G E v Q W R k Z W Q g Q 2 9 u Z G l 0 a W 9 u Y W w g V H l w Z S 5 7 V H l w Z S w x N H 0 m c X V v d D s s J n F 1 b 3 Q 7 U 2 V j d G l v b j E v R m 9 y b S A 3 I C 0 g R G F 0 Y S 9 V b n B p d m 9 0 Z W Q g Q 2 9 s d W 1 u c y 5 7 I y w x M H 0 m c X V v d D s s J n F 1 b 3 Q 7 U 2 V j d G l v b j E v R m 9 y b S A 3 I C 0 g R G F 0 Y S 9 V b n B p d m 9 0 Z W Q g Q 2 9 s d W 1 u c y 5 7 Q 2 9 z d C B D Y X R l Z 2 9 y e S w x M X 0 m c X V v d D s s J n F 1 b 3 Q 7 U 2 V j d G l v b j E v R m 9 y b S A 3 I C 0 g R G F 0 Y S 9 V b n B p d m 9 0 Z W Q g Q 2 9 s d W 1 u c y 5 7 T m 9 0 Z X M s M T N 9 J n F 1 b 3 Q 7 L C Z x d W 9 0 O 1 N l Y 3 R p b 2 4 x L 0 Z v c m 0 g N y A t I E R h d G E v V W 5 w a X Z v d G V k I E N v b H V t b n M u e 0 F 0 d H J p Y n V 0 Z S w x N H 0 m c X V v d D s s J n F 1 b 3 Q 7 U 2 V j d G l v b j E v R m 9 y b S A 3 I C 0 g R G F 0 Y S 9 V b n B p d m 9 0 Z W Q g Q 2 9 s d W 1 u c y 5 7 U T M g c G 9 z a X R p b 2 4 g L D E y f S Z x d W 9 0 O y w m c X V v d D t T Z W N 0 a W 9 u M S 9 G b 3 J t I D c g L S B E Y X R h L 1 V u c G l 2 b 3 R l Z C B D b 2 x 1 b W 5 z L n t W Y W x 1 Z S w x N X 0 m c X V v d D t d L C Z x d W 9 0 O 1 J l b G F 0 a W 9 u c 2 h p c E l u Z m 8 m c X V v d D s 6 W 1 1 9 I i A v P j x F b n R y e S B U e X B l P S J G a W x s R X J y b 3 J D b 2 R l I i B W Y W x 1 Z T 0 i c 1 V u a 2 5 v d 2 4 i I C 8 + P E V u d H J 5 I F R 5 c G U 9 I k F k Z G V k V G 9 E Y X R h T W 9 k Z W w i I F Z h b H V l P S J s M C I g L z 4 8 L 1 N 0 Y W J s Z U V u d H J p Z X M + P C 9 J d G V t P j x J d G V t P j x J d G V t T G 9 j Y X R p b 2 4 + P E l 0 Z W 1 U e X B l P k Z v c m 1 1 b G E 8 L 0 l 0 Z W 1 U e X B l P j x J d G V t U G F 0 a D 5 T Z W N 0 a W 9 u M S 9 G b 3 J t J T I w N 2 E l M j B I Q i U y M E R h d G E v U 2 9 1 c m N l P C 9 J d G V t U G F 0 a D 4 8 L 0 l 0 Z W 1 M b 2 N h d G l v b j 4 8 U 3 R h Y m x l R W 5 0 c m l l c y A v P j w v S X R l b T 4 8 S X R l b T 4 8 S X R l b U x v Y 2 F 0 a W 9 u P j x J d G V t V H l w Z T 5 G b 3 J t d W x h P C 9 J d G V t V H l w Z T 4 8 S X R l b V B h d G g + U 2 V j d G l v b j E v R m 9 y b S U y M D d h J T I w S E I l M j B E Y X R h L 0 N o Y W 5 n Z W Q l M j B U e X B l P C 9 J d G V t U G F 0 a D 4 8 L 0 l 0 Z W 1 M b 2 N h d G l v b j 4 8 U 3 R h Y m x l R W 5 0 c m l l c y A v P j w v S X R l b T 4 8 S X R l b T 4 8 S X R l b U x v Y 2 F 0 a W 9 u P j x J d G V t V H l w Z T 5 G b 3 J t d W x h P C 9 J d G V t V H l w Z T 4 8 S X R l b V B h d G g + U 2 V j d G l v b j E v R m 9 y b S U y M D d h J T I w S E I l M j B E Y X R h L 1 V u c G l 2 b 3 R l Z C U y M E N v b H V t b n M 8 L 0 l 0 Z W 1 Q Y X R o P j w v S X R l b U x v Y 2 F 0 a W 9 u P j x T d G F i b G V F b n R y a W V z I C 8 + P C 9 J d G V t P j x J d G V t P j x J d G V t T G 9 j Y X R p b 2 4 + P E l 0 Z W 1 U e X B l P k Z v c m 1 1 b G E 8 L 0 l 0 Z W 1 U e X B l P j x J d G V t U G F 0 a D 5 T Z W N 0 a W 9 u M S 9 G b 3 J t J T I w N 2 E l M j B I Q i U y M E R h d G E v U m V t b 3 Z l Z C U y M E N v b H V t b n M 8 L 0 l 0 Z W 1 Q Y X R o P j w v S X R l b U x v Y 2 F 0 a W 9 u P j x T d G F i b G V F b n R y a W V z I C 8 + P C 9 J d G V t P j x J d G V t P j x J d G V t T G 9 j Y X R p b 2 4 + P E l 0 Z W 1 U e X B l P k Z v c m 1 1 b G E 8 L 0 l 0 Z W 1 U e X B l P j x J d G V t U G F 0 a D 5 T Z W N 0 a W 9 u M S 9 G b 3 J t J T I w N 2 E l M j B I Q i U y M E R h d G E v Q W R k Z W Q l M j B D b 2 5 k a X R p b 2 5 h b C U y M F R 5 c G U 8 L 0 l 0 Z W 1 Q Y X R o P j w v S X R l b U x v Y 2 F 0 a W 9 u P j x T d G F i b G V F b n R y a W V z I C 8 + P C 9 J d G V t P j x J d G V t P j x J d G V t T G 9 j Y X R p b 2 4 + P E l 0 Z W 1 U e X B l P k Z v c m 1 1 b G E 8 L 0 l 0 Z W 1 U e X B l P j x J d G V t U G F 0 a D 5 T Z W N 0 a W 9 u M S 9 G b 3 J t J T I w N 2 E l M j B I Q i U y M E R h d G E v Q W R k Z W Q l M j B D b 2 5 k a X R p b 2 5 h b C U y M F l l Y X I 8 L 0 l 0 Z W 1 Q Y X R o P j w v S X R l b U x v Y 2 F 0 a W 9 u P j x T d G F i b G V F b n R y a W V z I C 8 + P C 9 J d G V t P j x J d G V t P j x J d G V t T G 9 j Y X R p b 2 4 + P E l 0 Z W 1 U e X B l P k Z v c m 1 1 b G E 8 L 0 l 0 Z W 1 U e X B l P j x J d G V t U G F 0 a D 5 T Z W N 0 a W 9 u M S 9 G b 3 J t J T I w N 2 E l M j B I Q i U y M E R h d G E v U m V v c m R l c m V k J T I w Q 2 9 s d W 1 u c z w v S X R l b V B h d G g + P C 9 J d G V t T G 9 j Y X R p b 2 4 + P F N 0 Y W J s Z U V u d H J p Z X M g L z 4 8 L 0 l 0 Z W 0 + P E l 0 Z W 0 + P E l 0 Z W 1 M b 2 N h d G l v b j 4 8 S X R l b V R 5 c G U + R m 9 y b X V s Y T w v S X R l b V R 5 c G U + P E l 0 Z W 1 Q Y X R o P l N l Y 3 R p b 2 4 x L 0 Z v c m 0 l M j A 3 Y j E l M j B I U 0 N Q J T I w R G F 0 Y T w v S X R l b V B h d G g + P C 9 J d G V t T G 9 j Y X R p b 2 4 + P F N 0 Y W J s Z U V u d H J p Z X M + P E V u d H J 5 I F R 5 c G U 9 I k l z U H J p d m F 0 Z S 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S Z W N v d m V y e V R h c m d l d F N o Z W V 0 I i B W Y W x 1 Z T 0 i c 1 N o Z W V 0 N S I g L z 4 8 R W 5 0 c n k g V H l w Z T 0 i U m V j b 3 Z l c n l U Y X J n Z X R D b 2 x 1 b W 4 i I F Z h b H V l P S J s M S I g L z 4 8 R W 5 0 c n k g V H l w Z T 0 i U m V j b 3 Z l c n l U Y X J n Z X R S b 3 c i I F Z h b H V l P S J s M S I g L z 4 8 R W 5 0 c n k g V H l w Z T 0 i R m l s b E V y c m 9 y Q 2 9 k Z S I g V m F s d W U 9 I n N V b m t u b 3 d u I i A v P j x F b n R y e S B U e X B l P S J B Z G R l Z F R v R G F 0 Y U 1 v Z G V s I i B W Y W x 1 Z T 0 i b D A i I C 8 + P E V u d H J 5 I F R 5 c G U 9 I k x v Y W R l Z F R v Q W 5 h b H l z a X N T Z X J 2 a W N l c y I g V m F s d W U 9 I m w w I i A v P j x F b n R y e S B U e X B l P S J G a W x s T G F z d F V w Z G F 0 Z W Q i I F Z h b H V l P S J k M j A y M S 0 w M S 0 y O V Q x M j o y N D o x N y 4 z M z Y w O T c 0 W i I g L z 4 8 R W 5 0 c n k g V H l w Z T 0 i R m l s b F N 0 Y X R 1 c y I g V m F s d W U 9 I n N D b 2 1 w b G V 0 Z S I g L z 4 8 R W 5 0 c n k g V H l w Z T 0 i U m V s Y X R p b 2 5 z a G l w S W 5 m b 0 N v b n R h a W 5 l c i I g V m F s d W U 9 I n N 7 J n F 1 b 3 Q 7 Y 2 9 s d W 1 u Q 2 9 1 b n Q m c X V v d D s 6 M T Y s J n F 1 b 3 Q 7 a 2 V 5 Q 2 9 s d W 1 u T m F t Z X M m c X V v d D s 6 W 1 0 s J n F 1 b 3 Q 7 c X V l c n l S Z W x h d G l v b n N o a X B z J n F 1 b 3 Q 7 O l t d L C Z x d W 9 0 O 2 N v b H V t b k l k Z W 5 0 a X R p Z X M m c X V v d D s 6 W y Z x d W 9 0 O 1 N l Y 3 R p b 2 4 x L 0 Z v c m 0 g N y A t I E R h d G E v V W 5 w a X Z v d G V k I E N v b H V t b n M u e 0 J v Y X J k L D B 9 J n F 1 b 3 Q 7 L C Z x d W 9 0 O 1 N l Y 3 R p b 2 4 x L 0 Z v c m 0 g N y A t I E R h d G E v V W 5 w a X Z v d G V k I E N v b H V t b n M u e 0 J v Y X J k Q 2 9 k Z S w x f S Z x d W 9 0 O y w m c X V v d D t T Z W N 0 a W 9 u M S 9 G b 3 J t I D c g L S B E Y X R h L 1 V u c G l 2 b 3 R l Z C B D b 2 x 1 b W 5 z L n t Q b G F u L D J 9 J n F 1 b 3 Q 7 L C Z x d W 9 0 O 1 N l Y 3 R p b 2 4 x L 0 Z v c m 0 g N y A t I E R h d G E v V W 5 w a X Z v d G V k I E N v b H V t b n M u e 0 Z v c m 0 s N H 0 m c X V v d D s s J n F 1 b 3 Q 7 U 2 V j d G l v b j E v R m 9 y b S A 3 I C 0 g R G F 0 Y S 9 B Z G R l Z C B D b 2 5 k a X R p b 2 5 h b C B Z Z W F y L n t Z Z W F y L D E 1 f S Z x d W 9 0 O y w m c X V v d D t T Z W N 0 a W 9 u M S 9 G b 3 J t I D c g L S B E Y X R h L 1 V u c G l 2 b 3 R l Z C B D b 2 x 1 b W 5 z L n t I Z W F k Z X J D b 2 R l L D V 9 J n F 1 b 3 Q 7 L C Z x d W 9 0 O 1 N l Y 3 R p b 2 4 x L 0 Z v c m 0 g N y A t I E R h d G E v V W 5 w a X Z v d G V k I E N v b H V t b n M u e 0 h l Y W R l c i w 2 f S Z x d W 9 0 O y w m c X V v d D t T Z W N 0 a W 9 u M S 9 G b 3 J t I D c g L S B E Y X R h L 1 V u c G l 2 b 3 R l Z C B D b 2 x 1 b W 5 z L n t T d W J I Z W F k Z X I s N 3 0 m c X V v d D s s J n F 1 b 3 Q 7 U 2 V j d G l v b j E v R m 9 y b S A 3 I C 0 g R G F 0 Y S 9 V b n B p d m 9 0 Z W Q g Q 2 9 s d W 1 u c y 5 7 V G 9 0 Y W w / L D h 9 J n F 1 b 3 Q 7 L C Z x d W 9 0 O 1 N l Y 3 R p b 2 4 x L 0 Z v c m 0 g N y A t I E R h d G E v Q W R k Z W Q g Q 2 9 u Z G l 0 a W 9 u Y W w g V H l w Z S 5 7 V H l w Z S w x N H 0 m c X V v d D s s J n F 1 b 3 Q 7 U 2 V j d G l v b j E v R m 9 y b S A 3 I C 0 g R G F 0 Y S 9 V b n B p d m 9 0 Z W Q g Q 2 9 s d W 1 u c y 5 7 I y w x M H 0 m c X V v d D s s J n F 1 b 3 Q 7 U 2 V j d G l v b j E v R m 9 y b S A 3 I C 0 g R G F 0 Y S 9 V b n B p d m 9 0 Z W Q g Q 2 9 s d W 1 u c y 5 7 Q 2 9 z d C B D Y X R l Z 2 9 y e S w x M X 0 m c X V v d D s s J n F 1 b 3 Q 7 U 2 V j d G l v b j E v R m 9 y b S A 3 I C 0 g R G F 0 Y S 9 V b n B p d m 9 0 Z W Q g Q 2 9 s d W 1 u c y 5 7 T m 9 0 Z X M s M T N 9 J n F 1 b 3 Q 7 L C Z x d W 9 0 O 1 N l Y 3 R p b 2 4 x L 0 Z v c m 0 g N y A t I E R h d G E v V W 5 w a X Z v d G V k I E N v b H V t b n M u e 0 F 0 d H J p Y n V 0 Z S w x N H 0 m c X V v d D s s J n F 1 b 3 Q 7 U 2 V j d G l v b j E v R m 9 y b S A 3 I C 0 g R G F 0 Y S 9 V b n B p d m 9 0 Z W Q g Q 2 9 s d W 1 u c y 5 7 U T M g c G 9 z a X R p b 2 4 g L D E y f S Z x d W 9 0 O y w m c X V v d D t T Z W N 0 a W 9 u M S 9 G b 3 J t I D c g L S B E Y X R h L 1 V u c G l 2 b 3 R l Z C B D b 2 x 1 b W 5 z L n t W Y W x 1 Z S w x N X 0 m c X V v d D t d L C Z x d W 9 0 O 0 N v b H V t b k N v d W 5 0 J n F 1 b 3 Q 7 O j E 2 L C Z x d W 9 0 O 0 t l e U N v b H V t b k 5 h b W V z J n F 1 b 3 Q 7 O l t d L C Z x d W 9 0 O 0 N v b H V t b k l k Z W 5 0 a X R p Z X M m c X V v d D s 6 W y Z x d W 9 0 O 1 N l Y 3 R p b 2 4 x L 0 Z v c m 0 g N y A t I E R h d G E v V W 5 w a X Z v d G V k I E N v b H V t b n M u e 0 J v Y X J k L D B 9 J n F 1 b 3 Q 7 L C Z x d W 9 0 O 1 N l Y 3 R p b 2 4 x L 0 Z v c m 0 g N y A t I E R h d G E v V W 5 w a X Z v d G V k I E N v b H V t b n M u e 0 J v Y X J k Q 2 9 k Z S w x f S Z x d W 9 0 O y w m c X V v d D t T Z W N 0 a W 9 u M S 9 G b 3 J t I D c g L S B E Y X R h L 1 V u c G l 2 b 3 R l Z C B D b 2 x 1 b W 5 z L n t Q b G F u L D J 9 J n F 1 b 3 Q 7 L C Z x d W 9 0 O 1 N l Y 3 R p b 2 4 x L 0 Z v c m 0 g N y A t I E R h d G E v V W 5 w a X Z v d G V k I E N v b H V t b n M u e 0 Z v c m 0 s N H 0 m c X V v d D s s J n F 1 b 3 Q 7 U 2 V j d G l v b j E v R m 9 y b S A 3 I C 0 g R G F 0 Y S 9 B Z G R l Z C B D b 2 5 k a X R p b 2 5 h b C B Z Z W F y L n t Z Z W F y L D E 1 f S Z x d W 9 0 O y w m c X V v d D t T Z W N 0 a W 9 u M S 9 G b 3 J t I D c g L S B E Y X R h L 1 V u c G l 2 b 3 R l Z C B D b 2 x 1 b W 5 z L n t I Z W F k Z X J D b 2 R l L D V 9 J n F 1 b 3 Q 7 L C Z x d W 9 0 O 1 N l Y 3 R p b 2 4 x L 0 Z v c m 0 g N y A t I E R h d G E v V W 5 w a X Z v d G V k I E N v b H V t b n M u e 0 h l Y W R l c i w 2 f S Z x d W 9 0 O y w m c X V v d D t T Z W N 0 a W 9 u M S 9 G b 3 J t I D c g L S B E Y X R h L 1 V u c G l 2 b 3 R l Z C B D b 2 x 1 b W 5 z L n t T d W J I Z W F k Z X I s N 3 0 m c X V v d D s s J n F 1 b 3 Q 7 U 2 V j d G l v b j E v R m 9 y b S A 3 I C 0 g R G F 0 Y S 9 V b n B p d m 9 0 Z W Q g Q 2 9 s d W 1 u c y 5 7 V G 9 0 Y W w / L D h 9 J n F 1 b 3 Q 7 L C Z x d W 9 0 O 1 N l Y 3 R p b 2 4 x L 0 Z v c m 0 g N y A t I E R h d G E v Q W R k Z W Q g Q 2 9 u Z G l 0 a W 9 u Y W w g V H l w Z S 5 7 V H l w Z S w x N H 0 m c X V v d D s s J n F 1 b 3 Q 7 U 2 V j d G l v b j E v R m 9 y b S A 3 I C 0 g R G F 0 Y S 9 V b n B p d m 9 0 Z W Q g Q 2 9 s d W 1 u c y 5 7 I y w x M H 0 m c X V v d D s s J n F 1 b 3 Q 7 U 2 V j d G l v b j E v R m 9 y b S A 3 I C 0 g R G F 0 Y S 9 V b n B p d m 9 0 Z W Q g Q 2 9 s d W 1 u c y 5 7 Q 2 9 z d C B D Y X R l Z 2 9 y e S w x M X 0 m c X V v d D s s J n F 1 b 3 Q 7 U 2 V j d G l v b j E v R m 9 y b S A 3 I C 0 g R G F 0 Y S 9 V b n B p d m 9 0 Z W Q g Q 2 9 s d W 1 u c y 5 7 T m 9 0 Z X M s M T N 9 J n F 1 b 3 Q 7 L C Z x d W 9 0 O 1 N l Y 3 R p b 2 4 x L 0 Z v c m 0 g N y A t I E R h d G E v V W 5 w a X Z v d G V k I E N v b H V t b n M u e 0 F 0 d H J p Y n V 0 Z S w x N H 0 m c X V v d D s s J n F 1 b 3 Q 7 U 2 V j d G l v b j E v R m 9 y b S A 3 I C 0 g R G F 0 Y S 9 V b n B p d m 9 0 Z W Q g Q 2 9 s d W 1 u c y 5 7 U T M g c G 9 z a X R p b 2 4 g L D E y f S Z x d W 9 0 O y w m c X V v d D t T Z W N 0 a W 9 u M S 9 G b 3 J t I D c g L S B E Y X R h L 1 V u c G l 2 b 3 R l Z C B D b 2 x 1 b W 5 z L n t W Y W x 1 Z S w x N X 0 m c X V v d D t d L C Z x d W 9 0 O 1 J l b G F 0 a W 9 u c 2 h p c E l u Z m 8 m c X V v d D s 6 W 1 1 9 I i A v P j w v U 3 R h Y m x l R W 5 0 c m l l c z 4 8 L 0 l 0 Z W 0 + P E l 0 Z W 0 + P E l 0 Z W 1 M b 2 N h d G l v b j 4 8 S X R l b V R 5 c G U + R m 9 y b X V s Y T w v S X R l b V R 5 c G U + P E l 0 Z W 1 Q Y X R o P l N l Y 3 R p b 2 4 x L 0 Z v c m 0 l M j A 3 Y j E l M j B I U 0 N Q J T I w R G F 0 Y S 9 T b 3 V y Y 2 U 8 L 0 l 0 Z W 1 Q Y X R o P j w v S X R l b U x v Y 2 F 0 a W 9 u P j x T d G F i b G V F b n R y a W V z I C 8 + P C 9 J d G V t P j x J d G V t P j x J d G V t T G 9 j Y X R p b 2 4 + P E l 0 Z W 1 U e X B l P k Z v c m 1 1 b G E 8 L 0 l 0 Z W 1 U e X B l P j x J d G V t U G F 0 a D 5 T Z W N 0 a W 9 u M S 9 G b 3 J t J T I w N 2 I x J T I w S F N D U C U y M E R h d G E v Q 2 h h b m d l Z C U y M F R 5 c G U 8 L 0 l 0 Z W 1 Q Y X R o P j w v S X R l b U x v Y 2 F 0 a W 9 u P j x T d G F i b G V F b n R y a W V z I C 8 + P C 9 J d G V t P j x J d G V t P j x J d G V t T G 9 j Y X R p b 2 4 + P E l 0 Z W 1 U e X B l P k Z v c m 1 1 b G E 8 L 0 l 0 Z W 1 U e X B l P j x J d G V t U G F 0 a D 5 T Z W N 0 a W 9 u M S 9 G b 3 J t J T I w N 2 I x J T I w S F N D U C U y M E R h d G E v V W 5 w a X Z v d G V k J T I w Q 2 9 s d W 1 u c z w v S X R l b V B h d G g + P C 9 J d G V t T G 9 j Y X R p b 2 4 + P F N 0 Y W J s Z U V u d H J p Z X M g L z 4 8 L 0 l 0 Z W 0 + P E l 0 Z W 0 + P E l 0 Z W 1 M b 2 N h d G l v b j 4 8 S X R l b V R 5 c G U + R m 9 y b X V s Y T w v S X R l b V R 5 c G U + P E l 0 Z W 1 Q Y X R o P l N l Y 3 R p b 2 4 x L 0 Z v c m 0 l M j A 3 Y j E l M j B I U 0 N Q J T I w R G F 0 Y S 9 S Z W 1 v d m V k J T I w Q 2 9 s d W 1 u c z w v S X R l b V B h d G g + P C 9 J d G V t T G 9 j Y X R p b 2 4 + P F N 0 Y W J s Z U V u d H J p Z X M g L z 4 8 L 0 l 0 Z W 0 + P E l 0 Z W 0 + P E l 0 Z W 1 M b 2 N h d G l v b j 4 8 S X R l b V R 5 c G U + R m 9 y b X V s Y T w v S X R l b V R 5 c G U + P E l 0 Z W 1 Q Y X R o P l N l Y 3 R p b 2 4 x L 0 Z v c m 0 l M j A 3 Y j E l M j B I U 0 N Q J T I w R G F 0 Y S 9 B Z G R l Z C U y M E N v b m R p d G l v b m F s J T I w V H l w Z T w v S X R l b V B h d G g + P C 9 J d G V t T G 9 j Y X R p b 2 4 + P F N 0 Y W J s Z U V u d H J p Z X M g L z 4 8 L 0 l 0 Z W 0 + P E l 0 Z W 0 + P E l 0 Z W 1 M b 2 N h d G l v b j 4 8 S X R l b V R 5 c G U + R m 9 y b X V s Y T w v S X R l b V R 5 c G U + P E l 0 Z W 1 Q Y X R o P l N l Y 3 R p b 2 4 x L 0 Z v c m 0 l M j A 3 Y j E l M j B I U 0 N Q J T I w R G F 0 Y S 9 B Z G R l Z C U y M E N v b m R p d G l v b m F s J T I w W W V h c j w v S X R l b V B h d G g + P C 9 J d G V t T G 9 j Y X R p b 2 4 + P F N 0 Y W J s Z U V u d H J p Z X M g L z 4 8 L 0 l 0 Z W 0 + P E l 0 Z W 0 + P E l 0 Z W 1 M b 2 N h d G l v b j 4 8 S X R l b V R 5 c G U + R m 9 y b X V s Y T w v S X R l b V R 5 c G U + P E l 0 Z W 1 Q Y X R o P l N l Y 3 R p b 2 4 x L 0 Z v c m 0 l M j A 3 Y j E l M j B I U 0 N Q J T I w R G F 0 Y S 9 S Z W 9 y Z G V y Z W Q l M j B D b 2 x 1 b W 5 z P C 9 J d G V t U G F 0 a D 4 8 L 0 l 0 Z W 1 M b 2 N h d G l v b j 4 8 U 3 R h Y m x l R W 5 0 c m l l c y A v P j w v S X R l b T 4 8 S X R l b T 4 8 S X R l b U x v Y 2 F 0 a W 9 u P j x J d G V t V H l w Z T 5 G b 3 J t d W x h P C 9 J d G V t V H l w Z T 4 8 S X R l b V B h d G g + U 2 V j d G l v b j E v R m 9 y b S U y M D d i M i U y M E h T Q 1 A l M j B E Y X R h P C 9 J d G V t U G F 0 a D 4 8 L 0 l 0 Z W 1 M b 2 N h d G l v b j 4 8 U 3 R h Y m x l R W 5 0 c m l l c z 4 8 R W 5 0 c n k g V H l w Z T 0 i S X N Q c m l 2 Y X R l I i B W Y W x 1 Z T 0 i b D A i I C 8 + P E V u d H J 5 I F R 5 c G U 9 I k 5 h d m l n Y X R p b 2 5 T d G V w T m F t Z S I g V m F s d W U 9 I n N O Y X Z p Z 2 F 0 a W 9 u I i A v P j x F b n R y e S B U e X B l P S J C d W Z m Z X J O Z X h 0 U m V m c m V z a C I g V m F s d W U 9 I m w x I i A v P j x F b n R y e S B U e X B l P S J S Z X N 1 b H R U e X B l I i B W Y W x 1 Z T 0 i c 1 R h Y m x l I i A v P j x F b n R y e S B U e X B l P S J O Y W 1 l V X B k Y X R l Z E F m d G V y R m l s b 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l J l Y 2 9 2 Z X J 5 V G F y Z 2 V 0 U 2 h l Z X Q i I F Z h b H V l P S J z U 2 h l Z X Q 1 I i A v P j x F b n R y e S B U e X B l P S J S Z W N v d m V y e V R h c m d l d E N v b H V t b i I g V m F s d W U 9 I m w x I i A v P j x F b n R y e S B U e X B l P S J S Z W N v d m V y e V R h c m d l d F J v d y I g V m F s d W U 9 I m w x I i A v P j x F b n R y e S B U e X B l P S J G a W x s R X J y b 3 J D b 2 R l I i B W Y W x 1 Z T 0 i c 1 V u a 2 5 v d 2 4 i I C 8 + P E V u d H J 5 I F R 5 c G U 9 I k F k Z G V k V G 9 E Y X R h T W 9 k Z W w i I F Z h b H V l P S J s M C I g L z 4 8 R W 5 0 c n k g V H l w Z T 0 i T G 9 h Z G V k V G 9 B b m F s e X N p c 1 N l c n Z p Y 2 V z I i B W Y W x 1 Z T 0 i b D A i I C 8 + P E V u d H J 5 I F R 5 c G U 9 I k Z p b G x M Y X N 0 V X B k Y X R l Z C I g V m F s d W U 9 I m Q y M D I x L T A x L T I 5 V D E y O j I 0 O j E 3 L j M 2 N z M y O D N a I i A v P j x F b n R y e S B U e X B l P S J G a W x s U 3 R h d H V z I i B W Y W x 1 Z T 0 i c 0 N v b X B s Z X R l I i A v P j x F b n R y e S B U e X B l P S J S Z W x h d G l v b n N o a X B J b m Z v Q 2 9 u d G F p b m V y I i B W Y W x 1 Z T 0 i c 3 s m c X V v d D t j b 2 x 1 b W 5 D b 3 V u d C Z x d W 9 0 O z o x N i w m c X V v d D t r Z X l D b 2 x 1 b W 5 O Y W 1 l c y Z x d W 9 0 O z p b X S w m c X V v d D t x d W V y e V J l b G F 0 a W 9 u c 2 h p c H M m c X V v d D s 6 W 1 0 s J n F 1 b 3 Q 7 Y 2 9 s d W 1 u S W R l b n R p d G l l c y Z x d W 9 0 O z p b J n F 1 b 3 Q 7 U 2 V j d G l v b j E v R m 9 y b S A 3 I C 0 g R G F 0 Y S 9 V b n B p d m 9 0 Z W Q g Q 2 9 s d W 1 u c y 5 7 Q m 9 h c m Q s M H 0 m c X V v d D s s J n F 1 b 3 Q 7 U 2 V j d G l v b j E v R m 9 y b S A 3 I C 0 g R G F 0 Y S 9 V b n B p d m 9 0 Z W Q g Q 2 9 s d W 1 u c y 5 7 Q m 9 h c m R D b 2 R l L D F 9 J n F 1 b 3 Q 7 L C Z x d W 9 0 O 1 N l Y 3 R p b 2 4 x L 0 Z v c m 0 g N y A t I E R h d G E v V W 5 w a X Z v d G V k I E N v b H V t b n M u e 1 B s Y W 4 s M n 0 m c X V v d D s s J n F 1 b 3 Q 7 U 2 V j d G l v b j E v R m 9 y b S A 3 I C 0 g R G F 0 Y S 9 V b n B p d m 9 0 Z W Q g Q 2 9 s d W 1 u c y 5 7 R m 9 y b S w 0 f S Z x d W 9 0 O y w m c X V v d D t T Z W N 0 a W 9 u M S 9 G b 3 J t I D c g L S B E Y X R h L 0 F k Z G V k I E N v b m R p d G l v b m F s I F l l Y X I u e 1 l l Y X I s M T V 9 J n F 1 b 3 Q 7 L C Z x d W 9 0 O 1 N l Y 3 R p b 2 4 x L 0 Z v c m 0 g N y A t I E R h d G E v V W 5 w a X Z v d G V k I E N v b H V t b n M u e 0 h l Y W R l c k N v Z G U s N X 0 m c X V v d D s s J n F 1 b 3 Q 7 U 2 V j d G l v b j E v R m 9 y b S A 3 I C 0 g R G F 0 Y S 9 V b n B p d m 9 0 Z W Q g Q 2 9 s d W 1 u c y 5 7 S G V h Z G V y L D Z 9 J n F 1 b 3 Q 7 L C Z x d W 9 0 O 1 N l Y 3 R p b 2 4 x L 0 Z v c m 0 g N y A t I E R h d G E v V W 5 w a X Z v d G V k I E N v b H V t b n M u e 1 N 1 Y k h l Y W R l c i w 3 f S Z x d W 9 0 O y w m c X V v d D t T Z W N 0 a W 9 u M S 9 G b 3 J t I D c g L S B E Y X R h L 1 V u c G l 2 b 3 R l Z C B D b 2 x 1 b W 5 z L n t U b 3 R h b D 8 s O H 0 m c X V v d D s s J n F 1 b 3 Q 7 U 2 V j d G l v b j E v R m 9 y b S A 3 I C 0 g R G F 0 Y S 9 B Z G R l Z C B D b 2 5 k a X R p b 2 5 h b C B U e X B l L n t U e X B l L D E 0 f S Z x d W 9 0 O y w m c X V v d D t T Z W N 0 a W 9 u M S 9 G b 3 J t I D c g L S B E Y X R h L 1 V u c G l 2 b 3 R l Z C B D b 2 x 1 b W 5 z L n s j L D E w f S Z x d W 9 0 O y w m c X V v d D t T Z W N 0 a W 9 u M S 9 G b 3 J t I D c g L S B E Y X R h L 1 V u c G l 2 b 3 R l Z C B D b 2 x 1 b W 5 z L n t D b 3 N 0 I E N h d G V n b 3 J 5 L D E x f S Z x d W 9 0 O y w m c X V v d D t T Z W N 0 a W 9 u M S 9 G b 3 J t I D c g L S B E Y X R h L 1 V u c G l 2 b 3 R l Z C B D b 2 x 1 b W 5 z L n t O b 3 R l c y w x M 3 0 m c X V v d D s s J n F 1 b 3 Q 7 U 2 V j d G l v b j E v R m 9 y b S A 3 I C 0 g R G F 0 Y S 9 V b n B p d m 9 0 Z W Q g Q 2 9 s d W 1 u c y 5 7 Q X R 0 c m l i d X R l L D E 0 f S Z x d W 9 0 O y w m c X V v d D t T Z W N 0 a W 9 u M S 9 G b 3 J t I D c g L S B E Y X R h L 1 V u c G l 2 b 3 R l Z C B D b 2 x 1 b W 5 z L n t R M y B w b 3 N p d G l v b i A s M T J 9 J n F 1 b 3 Q 7 L C Z x d W 9 0 O 1 N l Y 3 R p b 2 4 x L 0 Z v c m 0 g N y A t I E R h d G E v V W 5 w a X Z v d G V k I E N v b H V t b n M u e 1 Z h b H V l L D E 1 f S Z x d W 9 0 O 1 0 s J n F 1 b 3 Q 7 Q 2 9 s d W 1 u Q 2 9 1 b n Q m c X V v d D s 6 M T Y s J n F 1 b 3 Q 7 S 2 V 5 Q 2 9 s d W 1 u T m F t Z X M m c X V v d D s 6 W 1 0 s J n F 1 b 3 Q 7 Q 2 9 s d W 1 u S W R l b n R p d G l l c y Z x d W 9 0 O z p b J n F 1 b 3 Q 7 U 2 V j d G l v b j E v R m 9 y b S A 3 I C 0 g R G F 0 Y S 9 V b n B p d m 9 0 Z W Q g Q 2 9 s d W 1 u c y 5 7 Q m 9 h c m Q s M H 0 m c X V v d D s s J n F 1 b 3 Q 7 U 2 V j d G l v b j E v R m 9 y b S A 3 I C 0 g R G F 0 Y S 9 V b n B p d m 9 0 Z W Q g Q 2 9 s d W 1 u c y 5 7 Q m 9 h c m R D b 2 R l L D F 9 J n F 1 b 3 Q 7 L C Z x d W 9 0 O 1 N l Y 3 R p b 2 4 x L 0 Z v c m 0 g N y A t I E R h d G E v V W 5 w a X Z v d G V k I E N v b H V t b n M u e 1 B s Y W 4 s M n 0 m c X V v d D s s J n F 1 b 3 Q 7 U 2 V j d G l v b j E v R m 9 y b S A 3 I C 0 g R G F 0 Y S 9 V b n B p d m 9 0 Z W Q g Q 2 9 s d W 1 u c y 5 7 R m 9 y b S w 0 f S Z x d W 9 0 O y w m c X V v d D t T Z W N 0 a W 9 u M S 9 G b 3 J t I D c g L S B E Y X R h L 0 F k Z G V k I E N v b m R p d G l v b m F s I F l l Y X I u e 1 l l Y X I s M T V 9 J n F 1 b 3 Q 7 L C Z x d W 9 0 O 1 N l Y 3 R p b 2 4 x L 0 Z v c m 0 g N y A t I E R h d G E v V W 5 w a X Z v d G V k I E N v b H V t b n M u e 0 h l Y W R l c k N v Z G U s N X 0 m c X V v d D s s J n F 1 b 3 Q 7 U 2 V j d G l v b j E v R m 9 y b S A 3 I C 0 g R G F 0 Y S 9 V b n B p d m 9 0 Z W Q g Q 2 9 s d W 1 u c y 5 7 S G V h Z G V y L D Z 9 J n F 1 b 3 Q 7 L C Z x d W 9 0 O 1 N l Y 3 R p b 2 4 x L 0 Z v c m 0 g N y A t I E R h d G E v V W 5 w a X Z v d G V k I E N v b H V t b n M u e 1 N 1 Y k h l Y W R l c i w 3 f S Z x d W 9 0 O y w m c X V v d D t T Z W N 0 a W 9 u M S 9 G b 3 J t I D c g L S B E Y X R h L 1 V u c G l 2 b 3 R l Z C B D b 2 x 1 b W 5 z L n t U b 3 R h b D 8 s O H 0 m c X V v d D s s J n F 1 b 3 Q 7 U 2 V j d G l v b j E v R m 9 y b S A 3 I C 0 g R G F 0 Y S 9 B Z G R l Z C B D b 2 5 k a X R p b 2 5 h b C B U e X B l L n t U e X B l L D E 0 f S Z x d W 9 0 O y w m c X V v d D t T Z W N 0 a W 9 u M S 9 G b 3 J t I D c g L S B E Y X R h L 1 V u c G l 2 b 3 R l Z C B D b 2 x 1 b W 5 z L n s j L D E w f S Z x d W 9 0 O y w m c X V v d D t T Z W N 0 a W 9 u M S 9 G b 3 J t I D c g L S B E Y X R h L 1 V u c G l 2 b 3 R l Z C B D b 2 x 1 b W 5 z L n t D b 3 N 0 I E N h d G V n b 3 J 5 L D E x f S Z x d W 9 0 O y w m c X V v d D t T Z W N 0 a W 9 u M S 9 G b 3 J t I D c g L S B E Y X R h L 1 V u c G l 2 b 3 R l Z C B D b 2 x 1 b W 5 z L n t O b 3 R l c y w x M 3 0 m c X V v d D s s J n F 1 b 3 Q 7 U 2 V j d G l v b j E v R m 9 y b S A 3 I C 0 g R G F 0 Y S 9 V b n B p d m 9 0 Z W Q g Q 2 9 s d W 1 u c y 5 7 Q X R 0 c m l i d X R l L D E 0 f S Z x d W 9 0 O y w m c X V v d D t T Z W N 0 a W 9 u M S 9 G b 3 J t I D c g L S B E Y X R h L 1 V u c G l 2 b 3 R l Z C B D b 2 x 1 b W 5 z L n t R M y B w b 3 N p d G l v b i A s M T J 9 J n F 1 b 3 Q 7 L C Z x d W 9 0 O 1 N l Y 3 R p b 2 4 x L 0 Z v c m 0 g N y A t I E R h d G E v V W 5 w a X Z v d G V k I E N v b H V t b n M u e 1 Z h b H V l L D E 1 f S Z x d W 9 0 O 1 0 s J n F 1 b 3 Q 7 U m V s Y X R p b 2 5 z a G l w S W 5 m b y Z x d W 9 0 O z p b X X 0 i I C 8 + P C 9 T d G F i b G V F b n R y a W V z P j w v S X R l b T 4 8 S X R l b T 4 8 S X R l b U x v Y 2 F 0 a W 9 u P j x J d G V t V H l w Z T 5 G b 3 J t d W x h P C 9 J d G V t V H l w Z T 4 8 S X R l b V B h d G g + U 2 V j d G l v b j E v R m 9 y b S U y M D d i M i U y M E h T Q 1 A l M j B E Y X R h L 1 N v d X J j Z T w v S X R l b V B h d G g + P C 9 J d G V t T G 9 j Y X R p b 2 4 + P F N 0 Y W J s Z U V u d H J p Z X M g L z 4 8 L 0 l 0 Z W 0 + P E l 0 Z W 0 + P E l 0 Z W 1 M b 2 N h d G l v b j 4 8 S X R l b V R 5 c G U + R m 9 y b X V s Y T w v S X R l b V R 5 c G U + P E l 0 Z W 1 Q Y X R o P l N l Y 3 R p b 2 4 x L 0 Z v c m 0 l M j A 3 Y j I l M j B I U 0 N Q J T I w R G F 0 Y S 9 D a G F u Z 2 V k J T I w V H l w Z T w v S X R l b V B h d G g + P C 9 J d G V t T G 9 j Y X R p b 2 4 + P F N 0 Y W J s Z U V u d H J p Z X M g L z 4 8 L 0 l 0 Z W 0 + P E l 0 Z W 0 + P E l 0 Z W 1 M b 2 N h d G l v b j 4 8 S X R l b V R 5 c G U + R m 9 y b X V s Y T w v S X R l b V R 5 c G U + P E l 0 Z W 1 Q Y X R o P l N l Y 3 R p b 2 4 x L 0 Z v c m 0 l M j A 3 Y j I l M j B I U 0 N Q J T I w R G F 0 Y S 9 V b n B p d m 9 0 Z W Q l M j B D b 2 x 1 b W 5 z P C 9 J d G V t U G F 0 a D 4 8 L 0 l 0 Z W 1 M b 2 N h d G l v b j 4 8 U 3 R h Y m x l R W 5 0 c m l l c y A v P j w v S X R l b T 4 8 S X R l b T 4 8 S X R l b U x v Y 2 F 0 a W 9 u P j x J d G V t V H l w Z T 5 G b 3 J t d W x h P C 9 J d G V t V H l w Z T 4 8 S X R l b V B h d G g + U 2 V j d G l v b j E v R m 9 y b S U y M D d i M i U y M E h T Q 1 A l M j B E Y X R h L 1 J l b W 9 2 Z W Q l M j B D b 2 x 1 b W 5 z P C 9 J d G V t U G F 0 a D 4 8 L 0 l 0 Z W 1 M b 2 N h d G l v b j 4 8 U 3 R h Y m x l R W 5 0 c m l l c y A v P j w v S X R l b T 4 8 S X R l b T 4 8 S X R l b U x v Y 2 F 0 a W 9 u P j x J d G V t V H l w Z T 5 G b 3 J t d W x h P C 9 J d G V t V H l w Z T 4 8 S X R l b V B h d G g + U 2 V j d G l v b j E v R m 9 y b S U y M D d i M i U y M E h T Q 1 A l M j B E Y X R h L 0 F k Z G V k J T I w Q 2 9 u Z G l 0 a W 9 u Y W w l M j B U e X B l P C 9 J d G V t U G F 0 a D 4 8 L 0 l 0 Z W 1 M b 2 N h d G l v b j 4 8 U 3 R h Y m x l R W 5 0 c m l l c y A v P j w v S X R l b T 4 8 S X R l b T 4 8 S X R l b U x v Y 2 F 0 a W 9 u P j x J d G V t V H l w Z T 5 G b 3 J t d W x h P C 9 J d G V t V H l w Z T 4 8 S X R l b V B h d G g + U 2 V j d G l v b j E v R m 9 y b S U y M D d i M i U y M E h T Q 1 A l M j B E Y X R h L 0 F k Z G V k J T I w Q 2 9 u Z G l 0 a W 9 u Y W w l M j B Z Z W F y P C 9 J d G V t U G F 0 a D 4 8 L 0 l 0 Z W 1 M b 2 N h d G l v b j 4 8 U 3 R h Y m x l R W 5 0 c m l l c y A v P j w v S X R l b T 4 8 S X R l b T 4 8 S X R l b U x v Y 2 F 0 a W 9 u P j x J d G V t V H l w Z T 5 G b 3 J t d W x h P C 9 J d G V t V H l w Z T 4 8 S X R l b V B h d G g + U 2 V j d G l v b j E v R m 9 y b S U y M D d i M i U y M E h T Q 1 A l M j B E Y X R h L 1 J l b 3 J k Z X J l Z C U y M E N v b H V t b n M 8 L 0 l 0 Z W 1 Q Y X R o P j w v S X R l b U x v Y 2 F 0 a W 9 u P j x T d G F i b G V F b n R y a W V z I C 8 + P C 9 J d G V t P j x J d G V t P j x J d G V t T G 9 j Y X R p b 2 4 + P E l 0 Z W 1 U e X B l P k Z v c m 1 1 b G E 8 L 0 l 0 Z W 1 U e X B l P j x J d G V t U G F 0 a D 5 T Z W N 0 a W 9 u M S 9 G b 3 J t J T I w N 2 I z J T I w S F N D U C U y M E R h d G E 8 L 0 l 0 Z W 1 Q Y X R o P j w v S X R l b U x v Y 2 F 0 a W 9 u P j x T d G F i b G V F b n R y a W V z P j x F b n R y e S B U e X B l P S J J c 1 B y a X Z h d G U i I F Z h b H V l P S J s M C I g L z 4 8 R W 5 0 c n k g V H l w Z T 0 i T m F 2 a W d h d G l v b l N 0 Z X B O Y W 1 l I i B W Y W x 1 Z T 0 i c 0 5 h d m l n Y X R p b 2 4 i I C 8 + P E V u d H J 5 I F R 5 c G U 9 I k J 1 Z m Z l c k 5 l e H R S Z W Z y Z X N o I i B W Y W x 1 Z T 0 i b D E i I C 8 + P E V u d H J 5 I F R 5 c G U 9 I l J l c 3 V s d F R 5 c G U i I F Z h b H V l P S J z V G F i b G U i I C 8 + P E V u d H J 5 I F R 5 c G U 9 I k 5 h b W V V c G R h d G V k Q W Z 0 Z X J G a W x s I i B W Y W x 1 Z T 0 i b D E i I C 8 + P E V u d H J 5 I F R 5 c G U 9 I k Z p b G x F b m F i b G V k I i B W Y W x 1 Z T 0 i b D A i I C 8 + P E V u d H J 5 I F R 5 c G U 9 I k Z p b G x P Y m p l Y 3 R U e X B l I i B W Y W x 1 Z T 0 i c 0 N v b m 5 l Y 3 R p b 2 5 P b m x 5 I i A v P j x F b n R y e S B U e X B l P S J G a W x s V G 9 E Y X R h T W 9 k Z W x F b m F i b G V k I i B W Y W x 1 Z T 0 i b D A i I C 8 + P E V u d H J 5 I F R 5 c G U 9 I k Z p b G x l Z E N v b X B s Z X R l U m V z d W x 0 V G 9 X b 3 J r c 2 h l Z X Q i I F Z h b H V l P S J s M C I g L z 4 8 R W 5 0 c n k g V H l w Z T 0 i U m V j b 3 Z l c n l U Y X J n Z X R T a G V l d C I g V m F s d W U 9 I n N T a G V l d D U i I C 8 + P E V u d H J 5 I F R 5 c G U 9 I l J l Y 2 9 2 Z X J 5 V G F y Z 2 V 0 Q 2 9 s d W 1 u I i B W Y W x 1 Z T 0 i b D E i I C 8 + P E V u d H J 5 I F R 5 c G U 9 I l J l Y 2 9 2 Z X J 5 V G F y Z 2 V 0 U m 9 3 I i B W Y W x 1 Z T 0 i b D E i I C 8 + P E V u d H J 5 I F R 5 c G U 9 I k Z p b G x F c n J v c k N v Z G U i I F Z h b H V l P S J z V W 5 r b m 9 3 b i I g L z 4 8 R W 5 0 c n k g V H l w Z T 0 i Q W R k Z W R U b 0 R h d G F N b 2 R l b C I g V m F s d W U 9 I m w w I i A v P j x F b n R y e S B U e X B l P S J M b 2 F k Z W R U b 0 F u Y W x 5 c 2 l z U 2 V y d m l j Z X M i I F Z h b H V l P S J s M C I g L z 4 8 R W 5 0 c n k g V H l w Z T 0 i R m l s b E x h c 3 R V c G R h d G V k I i B W Y W x 1 Z T 0 i Z D I w M j E t M D E t M j l U M T I 6 M j Q 6 M T c u M z k 4 N T c 4 N F o i I C 8 + P E V u d H J 5 I F R 5 c G U 9 I k Z p b G x T d G F 0 d X M i I F Z h b H V l P S J z Q 2 9 t c G x l d G U i I C 8 + P E V u d H J 5 I F R 5 c G U 9 I l J l b G F 0 a W 9 u c 2 h p c E l u Z m 9 D b 2 5 0 Y W l u Z X I i I F Z h b H V l P S J z e y Z x d W 9 0 O 2 N v b H V t b k N v d W 5 0 J n F 1 b 3 Q 7 O j E 2 L C Z x d W 9 0 O 2 t l e U N v b H V t b k 5 h b W V z J n F 1 b 3 Q 7 O l t d L C Z x d W 9 0 O 3 F 1 Z X J 5 U m V s Y X R p b 2 5 z a G l w c y Z x d W 9 0 O z p b X S w m c X V v d D t j b 2 x 1 b W 5 J Z G V u d G l 0 a W V z J n F 1 b 3 Q 7 O l s m c X V v d D t T Z W N 0 a W 9 u M S 9 G b 3 J t I D c g L S B E Y X R h L 1 V u c G l 2 b 3 R l Z C B D b 2 x 1 b W 5 z L n t C b 2 F y Z C w w f S Z x d W 9 0 O y w m c X V v d D t T Z W N 0 a W 9 u M S 9 G b 3 J t I D c g L S B E Y X R h L 1 V u c G l 2 b 3 R l Z C B D b 2 x 1 b W 5 z L n t C b 2 F y Z E N v Z G U s M X 0 m c X V v d D s s J n F 1 b 3 Q 7 U 2 V j d G l v b j E v R m 9 y b S A 3 I C 0 g R G F 0 Y S 9 V b n B p d m 9 0 Z W Q g Q 2 9 s d W 1 u c y 5 7 U G x h b i w y f S Z x d W 9 0 O y w m c X V v d D t T Z W N 0 a W 9 u M S 9 G b 3 J t I D c g L S B E Y X R h L 1 V u c G l 2 b 3 R l Z C B D b 2 x 1 b W 5 z L n t G b 3 J t L D R 9 J n F 1 b 3 Q 7 L C Z x d W 9 0 O 1 N l Y 3 R p b 2 4 x L 0 Z v c m 0 g N y A t I E R h d G E v Q W R k Z W Q g Q 2 9 u Z G l 0 a W 9 u Y W w g W W V h c i 5 7 W W V h c i w x N X 0 m c X V v d D s s J n F 1 b 3 Q 7 U 2 V j d G l v b j E v R m 9 y b S A 3 I C 0 g R G F 0 Y S 9 V b n B p d m 9 0 Z W Q g Q 2 9 s d W 1 u c y 5 7 S G V h Z G V y Q 2 9 k Z S w 1 f S Z x d W 9 0 O y w m c X V v d D t T Z W N 0 a W 9 u M S 9 G b 3 J t I D c g L S B E Y X R h L 1 V u c G l 2 b 3 R l Z C B D b 2 x 1 b W 5 z L n t I Z W F k Z X I s N n 0 m c X V v d D s s J n F 1 b 3 Q 7 U 2 V j d G l v b j E v R m 9 y b S A 3 I C 0 g R G F 0 Y S 9 V b n B p d m 9 0 Z W Q g Q 2 9 s d W 1 u c y 5 7 U 3 V i S G V h Z G V y L D d 9 J n F 1 b 3 Q 7 L C Z x d W 9 0 O 1 N l Y 3 R p b 2 4 x L 0 Z v c m 0 g N y A t I E R h d G E v V W 5 w a X Z v d G V k I E N v b H V t b n M u e 1 R v d G F s P y w 4 f S Z x d W 9 0 O y w m c X V v d D t T Z W N 0 a W 9 u M S 9 G b 3 J t I D c g L S B E Y X R h L 0 F k Z G V k I E N v b m R p d G l v b m F s I F R 5 c G U u e 1 R 5 c G U s M T R 9 J n F 1 b 3 Q 7 L C Z x d W 9 0 O 1 N l Y 3 R p b 2 4 x L 0 Z v c m 0 g N y A t I E R h d G E v V W 5 w a X Z v d G V k I E N v b H V t b n M u e y M s M T B 9 J n F 1 b 3 Q 7 L C Z x d W 9 0 O 1 N l Y 3 R p b 2 4 x L 0 Z v c m 0 g N y A t I E R h d G E v V W 5 w a X Z v d G V k I E N v b H V t b n M u e 0 N v c 3 Q g Q 2 F 0 Z W d v c n k s M T F 9 J n F 1 b 3 Q 7 L C Z x d W 9 0 O 1 N l Y 3 R p b 2 4 x L 0 Z v c m 0 g N y A t I E R h d G E v V W 5 w a X Z v d G V k I E N v b H V t b n M u e 0 5 v d G V z L D E z f S Z x d W 9 0 O y w m c X V v d D t T Z W N 0 a W 9 u M S 9 G b 3 J t I D c g L S B E Y X R h L 1 V u c G l 2 b 3 R l Z C B D b 2 x 1 b W 5 z L n t B d H R y a W J 1 d G U s M T R 9 J n F 1 b 3 Q 7 L C Z x d W 9 0 O 1 N l Y 3 R p b 2 4 x L 0 Z v c m 0 g N y A t I E R h d G E v V W 5 w a X Z v d G V k I E N v b H V t b n M u e 1 E z I H B v c 2 l 0 a W 9 u I C w x M n 0 m c X V v d D s s J n F 1 b 3 Q 7 U 2 V j d G l v b j E v R m 9 y b S A 3 I C 0 g R G F 0 Y S 9 V b n B p d m 9 0 Z W Q g Q 2 9 s d W 1 u c y 5 7 V m F s d W U s M T V 9 J n F 1 b 3 Q 7 X S w m c X V v d D t D b 2 x 1 b W 5 D b 3 V u d C Z x d W 9 0 O z o x N i w m c X V v d D t L Z X l D b 2 x 1 b W 5 O Y W 1 l c y Z x d W 9 0 O z p b X S w m c X V v d D t D b 2 x 1 b W 5 J Z G V u d G l 0 a W V z J n F 1 b 3 Q 7 O l s m c X V v d D t T Z W N 0 a W 9 u M S 9 G b 3 J t I D c g L S B E Y X R h L 1 V u c G l 2 b 3 R l Z C B D b 2 x 1 b W 5 z L n t C b 2 F y Z C w w f S Z x d W 9 0 O y w m c X V v d D t T Z W N 0 a W 9 u M S 9 G b 3 J t I D c g L S B E Y X R h L 1 V u c G l 2 b 3 R l Z C B D b 2 x 1 b W 5 z L n t C b 2 F y Z E N v Z G U s M X 0 m c X V v d D s s J n F 1 b 3 Q 7 U 2 V j d G l v b j E v R m 9 y b S A 3 I C 0 g R G F 0 Y S 9 V b n B p d m 9 0 Z W Q g Q 2 9 s d W 1 u c y 5 7 U G x h b i w y f S Z x d W 9 0 O y w m c X V v d D t T Z W N 0 a W 9 u M S 9 G b 3 J t I D c g L S B E Y X R h L 1 V u c G l 2 b 3 R l Z C B D b 2 x 1 b W 5 z L n t G b 3 J t L D R 9 J n F 1 b 3 Q 7 L C Z x d W 9 0 O 1 N l Y 3 R p b 2 4 x L 0 Z v c m 0 g N y A t I E R h d G E v Q W R k Z W Q g Q 2 9 u Z G l 0 a W 9 u Y W w g W W V h c i 5 7 W W V h c i w x N X 0 m c X V v d D s s J n F 1 b 3 Q 7 U 2 V j d G l v b j E v R m 9 y b S A 3 I C 0 g R G F 0 Y S 9 V b n B p d m 9 0 Z W Q g Q 2 9 s d W 1 u c y 5 7 S G V h Z G V y Q 2 9 k Z S w 1 f S Z x d W 9 0 O y w m c X V v d D t T Z W N 0 a W 9 u M S 9 G b 3 J t I D c g L S B E Y X R h L 1 V u c G l 2 b 3 R l Z C B D b 2 x 1 b W 5 z L n t I Z W F k Z X I s N n 0 m c X V v d D s s J n F 1 b 3 Q 7 U 2 V j d G l v b j E v R m 9 y b S A 3 I C 0 g R G F 0 Y S 9 V b n B p d m 9 0 Z W Q g Q 2 9 s d W 1 u c y 5 7 U 3 V i S G V h Z G V y L D d 9 J n F 1 b 3 Q 7 L C Z x d W 9 0 O 1 N l Y 3 R p b 2 4 x L 0 Z v c m 0 g N y A t I E R h d G E v V W 5 w a X Z v d G V k I E N v b H V t b n M u e 1 R v d G F s P y w 4 f S Z x d W 9 0 O y w m c X V v d D t T Z W N 0 a W 9 u M S 9 G b 3 J t I D c g L S B E Y X R h L 0 F k Z G V k I E N v b m R p d G l v b m F s I F R 5 c G U u e 1 R 5 c G U s M T R 9 J n F 1 b 3 Q 7 L C Z x d W 9 0 O 1 N l Y 3 R p b 2 4 x L 0 Z v c m 0 g N y A t I E R h d G E v V W 5 w a X Z v d G V k I E N v b H V t b n M u e y M s M T B 9 J n F 1 b 3 Q 7 L C Z x d W 9 0 O 1 N l Y 3 R p b 2 4 x L 0 Z v c m 0 g N y A t I E R h d G E v V W 5 w a X Z v d G V k I E N v b H V t b n M u e 0 N v c 3 Q g Q 2 F 0 Z W d v c n k s M T F 9 J n F 1 b 3 Q 7 L C Z x d W 9 0 O 1 N l Y 3 R p b 2 4 x L 0 Z v c m 0 g N y A t I E R h d G E v V W 5 w a X Z v d G V k I E N v b H V t b n M u e 0 5 v d G V z L D E z f S Z x d W 9 0 O y w m c X V v d D t T Z W N 0 a W 9 u M S 9 G b 3 J t I D c g L S B E Y X R h L 1 V u c G l 2 b 3 R l Z C B D b 2 x 1 b W 5 z L n t B d H R y a W J 1 d G U s M T R 9 J n F 1 b 3 Q 7 L C Z x d W 9 0 O 1 N l Y 3 R p b 2 4 x L 0 Z v c m 0 g N y A t I E R h d G E v V W 5 w a X Z v d G V k I E N v b H V t b n M u e 1 E z I H B v c 2 l 0 a W 9 u I C w x M n 0 m c X V v d D s s J n F 1 b 3 Q 7 U 2 V j d G l v b j E v R m 9 y b S A 3 I C 0 g R G F 0 Y S 9 V b n B p d m 9 0 Z W Q g Q 2 9 s d W 1 u c y 5 7 V m F s d W U s M T V 9 J n F 1 b 3 Q 7 X S w m c X V v d D t S Z W x h d G l v b n N o a X B J b m Z v J n F 1 b 3 Q 7 O l t d f S I g L z 4 8 L 1 N 0 Y W J s Z U V u d H J p Z X M + P C 9 J d G V t P j x J d G V t P j x J d G V t T G 9 j Y X R p b 2 4 + P E l 0 Z W 1 U e X B l P k Z v c m 1 1 b G E 8 L 0 l 0 Z W 1 U e X B l P j x J d G V t U G F 0 a D 5 T Z W N 0 a W 9 u M S 9 G b 3 J t J T I w N 2 I z J T I w S F N D U C U y M E R h d G E v U 2 9 1 c m N l P C 9 J d G V t U G F 0 a D 4 8 L 0 l 0 Z W 1 M b 2 N h d G l v b j 4 8 U 3 R h Y m x l R W 5 0 c m l l c y A v P j w v S X R l b T 4 8 S X R l b T 4 8 S X R l b U x v Y 2 F 0 a W 9 u P j x J d G V t V H l w Z T 5 G b 3 J t d W x h P C 9 J d G V t V H l w Z T 4 8 S X R l b V B h d G g + U 2 V j d G l v b j E v R m 9 y b S U y M D d i M y U y M E h T Q 1 A l M j B E Y X R h L 0 N o Y W 5 n Z W Q l M j B U e X B l P C 9 J d G V t U G F 0 a D 4 8 L 0 l 0 Z W 1 M b 2 N h d G l v b j 4 8 U 3 R h Y m x l R W 5 0 c m l l c y A v P j w v S X R l b T 4 8 S X R l b T 4 8 S X R l b U x v Y 2 F 0 a W 9 u P j x J d G V t V H l w Z T 5 G b 3 J t d W x h P C 9 J d G V t V H l w Z T 4 8 S X R l b V B h d G g + U 2 V j d G l v b j E v R m 9 y b S U y M D d i M y U y M E h T Q 1 A l M j B E Y X R h L 1 V u c G l 2 b 3 R l Z C U y M E N v b H V t b n M 8 L 0 l 0 Z W 1 Q Y X R o P j w v S X R l b U x v Y 2 F 0 a W 9 u P j x T d G F i b G V F b n R y a W V z I C 8 + P C 9 J d G V t P j x J d G V t P j x J d G V t T G 9 j Y X R p b 2 4 + P E l 0 Z W 1 U e X B l P k Z v c m 1 1 b G E 8 L 0 l 0 Z W 1 U e X B l P j x J d G V t U G F 0 a D 5 T Z W N 0 a W 9 u M S 9 G b 3 J t J T I w N 2 I z J T I w S F N D U C U y M E R h d G E v U m V t b 3 Z l Z C U y M E N v b H V t b n M 8 L 0 l 0 Z W 1 Q Y X R o P j w v S X R l b U x v Y 2 F 0 a W 9 u P j x T d G F i b G V F b n R y a W V z I C 8 + P C 9 J d G V t P j x J d G V t P j x J d G V t T G 9 j Y X R p b 2 4 + P E l 0 Z W 1 U e X B l P k Z v c m 1 1 b G E 8 L 0 l 0 Z W 1 U e X B l P j x J d G V t U G F 0 a D 5 T Z W N 0 a W 9 u M S 9 G b 3 J t J T I w N 2 I z J T I w S F N D U C U y M E R h d G E v Q W R k Z W Q l M j B D b 2 5 k a X R p b 2 5 h b C U y M F R 5 c G U 8 L 0 l 0 Z W 1 Q Y X R o P j w v S X R l b U x v Y 2 F 0 a W 9 u P j x T d G F i b G V F b n R y a W V z I C 8 + P C 9 J d G V t P j x J d G V t P j x J d G V t T G 9 j Y X R p b 2 4 + P E l 0 Z W 1 U e X B l P k Z v c m 1 1 b G E 8 L 0 l 0 Z W 1 U e X B l P j x J d G V t U G F 0 a D 5 T Z W N 0 a W 9 u M S 9 G b 3 J t J T I w N 2 I z J T I w S F N D U C U y M E R h d G E v Q W R k Z W Q l M j B D b 2 5 k a X R p b 2 5 h b C U y M F l l Y X I 8 L 0 l 0 Z W 1 Q Y X R o P j w v S X R l b U x v Y 2 F 0 a W 9 u P j x T d G F i b G V F b n R y a W V z I C 8 + P C 9 J d G V t P j x J d G V t P j x J d G V t T G 9 j Y X R p b 2 4 + P E l 0 Z W 1 U e X B l P k Z v c m 1 1 b G E 8 L 0 l 0 Z W 1 U e X B l P j x J d G V t U G F 0 a D 5 T Z W N 0 a W 9 u M S 9 G b 3 J t J T I w N 2 I z J T I w S F N D U C U y M E R h d G E v U m V v c m R l c m V k J T I w Q 2 9 s d W 1 u c z w v S X R l b V B h d G g + P C 9 J d G V t T G 9 j Y X R p b 2 4 + P F N 0 Y W J s Z U V u d H J p Z X M g L z 4 8 L 0 l 0 Z W 0 + P E l 0 Z W 0 + P E l 0 Z W 1 M b 2 N h d G l v b j 4 8 S X R l b V R 5 c G U + R m 9 y b X V s Y T w v S X R l b V R 5 c G U + P E l 0 Z W 1 Q Y X R o P l N l Y 3 R p b 2 4 x L 0 Z v c m 0 l M j A 3 Y j Q l M j B I U 0 N Q J T I w R G F 0 Y T w v S X R l b V B h d G g + P C 9 J d G V t T G 9 j Y X R p b 2 4 + P F N 0 Y W J s Z U V u d H J p Z X M + P E V u d H J 5 I F R 5 c G U 9 I k l z U H J p d m F 0 Z S I g V m F s d W U 9 I m w w I i A v P j x F b n R y e S B U e X B l P S J O Y X Z p Z 2 F 0 a W 9 u U 3 R l c E 5 h b W U i I F Z h b H V l P S J z T m F 2 a W d h d G l v b i I g L z 4 8 R W 5 0 c n k g V H l w Z T 0 i Q n V m Z m V y T m V 4 d F J l Z n J l c 2 g i I F Z h b H V l P S J s M S I g L z 4 8 R W 5 0 c n k g V H l w Z T 0 i U m V z d W x 0 V H l w Z S I g V m F s d W U 9 I n N U Y W J s Z S I g L z 4 8 R W 5 0 c n k g V H l w Z T 0 i T m F t Z V V w Z G F 0 Z W R B Z n R l c k Z p b G w i I F Z h b H V l P S J s M S 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S Z W N v d m V y e V R h c m d l d F N o Z W V 0 I i B W Y W x 1 Z T 0 i c 1 N o Z W V 0 N S I g L z 4 8 R W 5 0 c n k g V H l w Z T 0 i U m V j b 3 Z l c n l U Y X J n Z X R D b 2 x 1 b W 4 i I F Z h b H V l P S J s M S I g L z 4 8 R W 5 0 c n k g V H l w Z T 0 i U m V j b 3 Z l c n l U Y X J n Z X R S b 3 c i I F Z h b H V l P S J s M S I g L z 4 8 R W 5 0 c n k g V H l w Z T 0 i R m l s b E V y c m 9 y Q 2 9 k Z S I g V m F s d W U 9 I n N V b m t u b 3 d u I i A v P j x F b n R y e S B U e X B l P S J B Z G R l Z F R v R G F 0 Y U 1 v Z G V s I i B W Y W x 1 Z T 0 i b D A i I C 8 + P E V u d H J 5 I F R 5 c G U 9 I k x v Y W R l Z F R v Q W 5 h b H l z a X N T Z X J 2 a W N l c y I g V m F s d W U 9 I m w w I i A v P j x F b n R y e S B U e X B l P S J G a W x s T G F z d F V w Z G F 0 Z W Q i I F Z h b H V l P S J k M j A y M S 0 w M S 0 y O V Q x M j o y N D o x N y 4 0 M z Y 2 M z A 2 W i I g L z 4 8 R W 5 0 c n k g V H l w Z T 0 i R m l s b F N 0 Y X R 1 c y I g V m F s d W U 9 I n N D b 2 1 w b G V 0 Z S I g L z 4 8 R W 5 0 c n k g V H l w Z T 0 i U m V s Y X R p b 2 5 z a G l w S W 5 m b 0 N v b n R h a W 5 l c i I g V m F s d W U 9 I n N 7 J n F 1 b 3 Q 7 Y 2 9 s d W 1 u Q 2 9 1 b n Q m c X V v d D s 6 M T Y s J n F 1 b 3 Q 7 a 2 V 5 Q 2 9 s d W 1 u T m F t Z X M m c X V v d D s 6 W 1 0 s J n F 1 b 3 Q 7 c X V l c n l S Z W x h d G l v b n N o a X B z J n F 1 b 3 Q 7 O l t d L C Z x d W 9 0 O 2 N v b H V t b k l k Z W 5 0 a X R p Z X M m c X V v d D s 6 W y Z x d W 9 0 O 1 N l Y 3 R p b 2 4 x L 0 Z v c m 0 g N y A t I E R h d G E v V W 5 w a X Z v d G V k I E N v b H V t b n M u e 0 J v Y X J k L D B 9 J n F 1 b 3 Q 7 L C Z x d W 9 0 O 1 N l Y 3 R p b 2 4 x L 0 Z v c m 0 g N y A t I E R h d G E v V W 5 w a X Z v d G V k I E N v b H V t b n M u e 0 J v Y X J k Q 2 9 k Z S w x f S Z x d W 9 0 O y w m c X V v d D t T Z W N 0 a W 9 u M S 9 G b 3 J t I D c g L S B E Y X R h L 1 V u c G l 2 b 3 R l Z C B D b 2 x 1 b W 5 z L n t Q b G F u L D J 9 J n F 1 b 3 Q 7 L C Z x d W 9 0 O 1 N l Y 3 R p b 2 4 x L 0 Z v c m 0 g N y A t I E R h d G E v V W 5 w a X Z v d G V k I E N v b H V t b n M u e 0 Z v c m 0 s N H 0 m c X V v d D s s J n F 1 b 3 Q 7 U 2 V j d G l v b j E v R m 9 y b S A 3 I C 0 g R G F 0 Y S 9 B Z G R l Z C B D b 2 5 k a X R p b 2 5 h b C B Z Z W F y L n t Z Z W F y L D E 1 f S Z x d W 9 0 O y w m c X V v d D t T Z W N 0 a W 9 u M S 9 G b 3 J t I D c g L S B E Y X R h L 1 V u c G l 2 b 3 R l Z C B D b 2 x 1 b W 5 z L n t I Z W F k Z X J D b 2 R l L D V 9 J n F 1 b 3 Q 7 L C Z x d W 9 0 O 1 N l Y 3 R p b 2 4 x L 0 Z v c m 0 g N y A t I E R h d G E v V W 5 w a X Z v d G V k I E N v b H V t b n M u e 0 h l Y W R l c i w 2 f S Z x d W 9 0 O y w m c X V v d D t T Z W N 0 a W 9 u M S 9 G b 3 J t I D c g L S B E Y X R h L 1 V u c G l 2 b 3 R l Z C B D b 2 x 1 b W 5 z L n t T d W J I Z W F k Z X I s N 3 0 m c X V v d D s s J n F 1 b 3 Q 7 U 2 V j d G l v b j E v R m 9 y b S A 3 I C 0 g R G F 0 Y S 9 V b n B p d m 9 0 Z W Q g Q 2 9 s d W 1 u c y 5 7 V G 9 0 Y W w / L D h 9 J n F 1 b 3 Q 7 L C Z x d W 9 0 O 1 N l Y 3 R p b 2 4 x L 0 Z v c m 0 g N y A t I E R h d G E v Q W R k Z W Q g Q 2 9 u Z G l 0 a W 9 u Y W w g V H l w Z S 5 7 V H l w Z S w x N H 0 m c X V v d D s s J n F 1 b 3 Q 7 U 2 V j d G l v b j E v R m 9 y b S A 3 I C 0 g R G F 0 Y S 9 V b n B p d m 9 0 Z W Q g Q 2 9 s d W 1 u c y 5 7 I y w x M H 0 m c X V v d D s s J n F 1 b 3 Q 7 U 2 V j d G l v b j E v R m 9 y b S A 3 I C 0 g R G F 0 Y S 9 V b n B p d m 9 0 Z W Q g Q 2 9 s d W 1 u c y 5 7 Q 2 9 z d C B D Y X R l Z 2 9 y e S w x M X 0 m c X V v d D s s J n F 1 b 3 Q 7 U 2 V j d G l v b j E v R m 9 y b S A 3 I C 0 g R G F 0 Y S 9 V b n B p d m 9 0 Z W Q g Q 2 9 s d W 1 u c y 5 7 T m 9 0 Z X M s M T N 9 J n F 1 b 3 Q 7 L C Z x d W 9 0 O 1 N l Y 3 R p b 2 4 x L 0 Z v c m 0 g N y A t I E R h d G E v V W 5 w a X Z v d G V k I E N v b H V t b n M u e 0 F 0 d H J p Y n V 0 Z S w x N H 0 m c X V v d D s s J n F 1 b 3 Q 7 U 2 V j d G l v b j E v R m 9 y b S A 3 I C 0 g R G F 0 Y S 9 V b n B p d m 9 0 Z W Q g Q 2 9 s d W 1 u c y 5 7 U T M g c G 9 z a X R p b 2 4 g L D E y f S Z x d W 9 0 O y w m c X V v d D t T Z W N 0 a W 9 u M S 9 G b 3 J t I D c g L S B E Y X R h L 1 V u c G l 2 b 3 R l Z C B D b 2 x 1 b W 5 z L n t W Y W x 1 Z S w x N X 0 m c X V v d D t d L C Z x d W 9 0 O 0 N v b H V t b k N v d W 5 0 J n F 1 b 3 Q 7 O j E 2 L C Z x d W 9 0 O 0 t l e U N v b H V t b k 5 h b W V z J n F 1 b 3 Q 7 O l t d L C Z x d W 9 0 O 0 N v b H V t b k l k Z W 5 0 a X R p Z X M m c X V v d D s 6 W y Z x d W 9 0 O 1 N l Y 3 R p b 2 4 x L 0 Z v c m 0 g N y A t I E R h d G E v V W 5 w a X Z v d G V k I E N v b H V t b n M u e 0 J v Y X J k L D B 9 J n F 1 b 3 Q 7 L C Z x d W 9 0 O 1 N l Y 3 R p b 2 4 x L 0 Z v c m 0 g N y A t I E R h d G E v V W 5 w a X Z v d G V k I E N v b H V t b n M u e 0 J v Y X J k Q 2 9 k Z S w x f S Z x d W 9 0 O y w m c X V v d D t T Z W N 0 a W 9 u M S 9 G b 3 J t I D c g L S B E Y X R h L 1 V u c G l 2 b 3 R l Z C B D b 2 x 1 b W 5 z L n t Q b G F u L D J 9 J n F 1 b 3 Q 7 L C Z x d W 9 0 O 1 N l Y 3 R p b 2 4 x L 0 Z v c m 0 g N y A t I E R h d G E v V W 5 w a X Z v d G V k I E N v b H V t b n M u e 0 Z v c m 0 s N H 0 m c X V v d D s s J n F 1 b 3 Q 7 U 2 V j d G l v b j E v R m 9 y b S A 3 I C 0 g R G F 0 Y S 9 B Z G R l Z C B D b 2 5 k a X R p b 2 5 h b C B Z Z W F y L n t Z Z W F y L D E 1 f S Z x d W 9 0 O y w m c X V v d D t T Z W N 0 a W 9 u M S 9 G b 3 J t I D c g L S B E Y X R h L 1 V u c G l 2 b 3 R l Z C B D b 2 x 1 b W 5 z L n t I Z W F k Z X J D b 2 R l L D V 9 J n F 1 b 3 Q 7 L C Z x d W 9 0 O 1 N l Y 3 R p b 2 4 x L 0 Z v c m 0 g N y A t I E R h d G E v V W 5 w a X Z v d G V k I E N v b H V t b n M u e 0 h l Y W R l c i w 2 f S Z x d W 9 0 O y w m c X V v d D t T Z W N 0 a W 9 u M S 9 G b 3 J t I D c g L S B E Y X R h L 1 V u c G l 2 b 3 R l Z C B D b 2 x 1 b W 5 z L n t T d W J I Z W F k Z X I s N 3 0 m c X V v d D s s J n F 1 b 3 Q 7 U 2 V j d G l v b j E v R m 9 y b S A 3 I C 0 g R G F 0 Y S 9 V b n B p d m 9 0 Z W Q g Q 2 9 s d W 1 u c y 5 7 V G 9 0 Y W w / L D h 9 J n F 1 b 3 Q 7 L C Z x d W 9 0 O 1 N l Y 3 R p b 2 4 x L 0 Z v c m 0 g N y A t I E R h d G E v Q W R k Z W Q g Q 2 9 u Z G l 0 a W 9 u Y W w g V H l w Z S 5 7 V H l w Z S w x N H 0 m c X V v d D s s J n F 1 b 3 Q 7 U 2 V j d G l v b j E v R m 9 y b S A 3 I C 0 g R G F 0 Y S 9 V b n B p d m 9 0 Z W Q g Q 2 9 s d W 1 u c y 5 7 I y w x M H 0 m c X V v d D s s J n F 1 b 3 Q 7 U 2 V j d G l v b j E v R m 9 y b S A 3 I C 0 g R G F 0 Y S 9 V b n B p d m 9 0 Z W Q g Q 2 9 s d W 1 u c y 5 7 Q 2 9 z d C B D Y X R l Z 2 9 y e S w x M X 0 m c X V v d D s s J n F 1 b 3 Q 7 U 2 V j d G l v b j E v R m 9 y b S A 3 I C 0 g R G F 0 Y S 9 V b n B p d m 9 0 Z W Q g Q 2 9 s d W 1 u c y 5 7 T m 9 0 Z X M s M T N 9 J n F 1 b 3 Q 7 L C Z x d W 9 0 O 1 N l Y 3 R p b 2 4 x L 0 Z v c m 0 g N y A t I E R h d G E v V W 5 w a X Z v d G V k I E N v b H V t b n M u e 0 F 0 d H J p Y n V 0 Z S w x N H 0 m c X V v d D s s J n F 1 b 3 Q 7 U 2 V j d G l v b j E v R m 9 y b S A 3 I C 0 g R G F 0 Y S 9 V b n B p d m 9 0 Z W Q g Q 2 9 s d W 1 u c y 5 7 U T M g c G 9 z a X R p b 2 4 g L D E y f S Z x d W 9 0 O y w m c X V v d D t T Z W N 0 a W 9 u M S 9 G b 3 J t I D c g L S B E Y X R h L 1 V u c G l 2 b 3 R l Z C B D b 2 x 1 b W 5 z L n t W Y W x 1 Z S w x N X 0 m c X V v d D t d L C Z x d W 9 0 O 1 J l b G F 0 a W 9 u c 2 h p c E l u Z m 8 m c X V v d D s 6 W 1 1 9 I i A v P j w v U 3 R h Y m x l R W 5 0 c m l l c z 4 8 L 0 l 0 Z W 0 + P E l 0 Z W 0 + P E l 0 Z W 1 M b 2 N h d G l v b j 4 8 S X R l b V R 5 c G U + R m 9 y b X V s Y T w v S X R l b V R 5 c G U + P E l 0 Z W 1 Q Y X R o P l N l Y 3 R p b 2 4 x L 0 Z v c m 0 l M j A 3 Y j Q l M j B I U 0 N Q J T I w R G F 0 Y S 9 T b 3 V y Y 2 U 8 L 0 l 0 Z W 1 Q Y X R o P j w v S X R l b U x v Y 2 F 0 a W 9 u P j x T d G F i b G V F b n R y a W V z I C 8 + P C 9 J d G V t P j x J d G V t P j x J d G V t T G 9 j Y X R p b 2 4 + P E l 0 Z W 1 U e X B l P k Z v c m 1 1 b G E 8 L 0 l 0 Z W 1 U e X B l P j x J d G V t U G F 0 a D 5 T Z W N 0 a W 9 u M S 9 G b 3 J t J T I w N 2 I 0 J T I w S F N D U C U y M E R h d G E v Q 2 h h b m d l Z C U y M F R 5 c G U 8 L 0 l 0 Z W 1 Q Y X R o P j w v S X R l b U x v Y 2 F 0 a W 9 u P j x T d G F i b G V F b n R y a W V z I C 8 + P C 9 J d G V t P j x J d G V t P j x J d G V t T G 9 j Y X R p b 2 4 + P E l 0 Z W 1 U e X B l P k Z v c m 1 1 b G E 8 L 0 l 0 Z W 1 U e X B l P j x J d G V t U G F 0 a D 5 T Z W N 0 a W 9 u M S 9 G b 3 J t J T I w N 2 I 0 J T I w S F N D U C U y M E R h d G E v V W 5 w a X Z v d G V k J T I w Q 2 9 s d W 1 u c z w v S X R l b V B h d G g + P C 9 J d G V t T G 9 j Y X R p b 2 4 + P F N 0 Y W J s Z U V u d H J p Z X M g L z 4 8 L 0 l 0 Z W 0 + P E l 0 Z W 0 + P E l 0 Z W 1 M b 2 N h d G l v b j 4 8 S X R l b V R 5 c G U + R m 9 y b X V s Y T w v S X R l b V R 5 c G U + P E l 0 Z W 1 Q Y X R o P l N l Y 3 R p b 2 4 x L 0 Z v c m 0 l M j A 3 Y j Q l M j B I U 0 N Q J T I w R G F 0 Y S 9 S Z W 1 v d m V k J T I w Q 2 9 s d W 1 u c z w v S X R l b V B h d G g + P C 9 J d G V t T G 9 j Y X R p b 2 4 + P F N 0 Y W J s Z U V u d H J p Z X M g L z 4 8 L 0 l 0 Z W 0 + P E l 0 Z W 0 + P E l 0 Z W 1 M b 2 N h d G l v b j 4 8 S X R l b V R 5 c G U + R m 9 y b X V s Y T w v S X R l b V R 5 c G U + P E l 0 Z W 1 Q Y X R o P l N l Y 3 R p b 2 4 x L 0 Z v c m 0 l M j A 3 Y j Q l M j B I U 0 N Q J T I w R G F 0 Y S 9 B Z G R l Z C U y M E N v b m R p d G l v b m F s J T I w V H l w Z T w v S X R l b V B h d G g + P C 9 J d G V t T G 9 j Y X R p b 2 4 + P F N 0 Y W J s Z U V u d H J p Z X M g L z 4 8 L 0 l 0 Z W 0 + P E l 0 Z W 0 + P E l 0 Z W 1 M b 2 N h d G l v b j 4 8 S X R l b V R 5 c G U + R m 9 y b X V s Y T w v S X R l b V R 5 c G U + P E l 0 Z W 1 Q Y X R o P l N l Y 3 R p b 2 4 x L 0 Z v c m 0 l M j A 3 Y j Q l M j B I U 0 N Q J T I w R G F 0 Y S 9 B Z G R l Z C U y M E N v b m R p d G l v b m F s J T I w W W V h c j w v S X R l b V B h d G g + P C 9 J d G V t T G 9 j Y X R p b 2 4 + P F N 0 Y W J s Z U V u d H J p Z X M g L z 4 8 L 0 l 0 Z W 0 + P E l 0 Z W 0 + P E l 0 Z W 1 M b 2 N h d G l v b j 4 8 S X R l b V R 5 c G U + R m 9 y b X V s Y T w v S X R l b V R 5 c G U + P E l 0 Z W 1 Q Y X R o P l N l Y 3 R p b 2 4 x L 0 Z v c m 0 l M j A 3 Y j Q l M j B I U 0 N Q J T I w R G F 0 Y S 9 S Z W 9 y Z G V y Z W Q l M j B D b 2 x 1 b W 5 z P C 9 J d G V t U G F 0 a D 4 8 L 0 l 0 Z W 1 M b 2 N h d G l v b j 4 8 U 3 R h Y m x l R W 5 0 c m l l c y A v P j w v S X R l b T 4 8 S X R l b T 4 8 S X R l b U x v Y 2 F 0 a W 9 u P j x J d G V t V H l w Z T 5 G b 3 J t d W x h P C 9 J d G V t V H l w Z T 4 8 S X R l b V B h d G g + U 2 V j d G l v b j E v R m 9 y b S U y M D d i N S U y M E h T Q 1 A l M j B E Y X R h P C 9 J d G V t U G F 0 a D 4 8 L 0 l 0 Z W 1 M b 2 N h d G l v b j 4 8 U 3 R h Y m x l R W 5 0 c m l l c z 4 8 R W 5 0 c n k g V H l w Z T 0 i S X N Q c m l 2 Y X R l I i B W Y W x 1 Z T 0 i b D A i I C 8 + P E V u d H J 5 I F R 5 c G U 9 I k 5 h d m l n Y X R p b 2 5 T d G V w T m F t Z S I g V m F s d W U 9 I n N O Y X Z p Z 2 F 0 a W 9 u I i A v P j x F b n R y e S B U e X B l P S J C d W Z m Z X J O Z X h 0 U m V m c m V z a C I g V m F s d W U 9 I m w x I i A v P j x F b n R y e S B U e X B l P S J S Z X N 1 b H R U e X B l I i B W Y W x 1 Z T 0 i c 1 R h Y m x l I i A v P j x F b n R y e S B U e X B l P S J O Y W 1 l V X B k Y X R l Z E F m d G V y R m l s b 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l J l Y 2 9 2 Z X J 5 V G F y Z 2 V 0 U 2 h l Z X Q i I F Z h b H V l P S J z U 2 h l Z X Q 1 I i A v P j x F b n R y e S B U e X B l P S J S Z W N v d m V y e V R h c m d l d E N v b H V t b i I g V m F s d W U 9 I m w x I i A v P j x F b n R y e S B U e X B l P S J S Z W N v d m V y e V R h c m d l d F J v d y I g V m F s d W U 9 I m w x I i A v P j x F b n R y e S B U e X B l P S J G a W x s R X J y b 3 J D b 2 R l I i B W Y W x 1 Z T 0 i c 1 V u a 2 5 v d 2 4 i I C 8 + P E V u d H J 5 I F R 5 c G U 9 I k F k Z G V k V G 9 E Y X R h T W 9 k Z W w i I F Z h b H V l P S J s M C I g L z 4 8 R W 5 0 c n k g V H l w Z T 0 i T G 9 h Z G V k V G 9 B b m F s e X N p c 1 N l c n Z p Y 2 V z I i B W Y W x 1 Z T 0 i b D A i I C 8 + P E V u d H J 5 I F R 5 c G U 9 I k Z p b G x M Y X N 0 V X B k Y X R l Z C I g V m F s d W U 9 I m Q y M D I x L T A x L T I 5 V D E y O j I 0 O j E 3 L j Q 1 N D M 4 O T h a I i A v P j x F b n R y e S B U e X B l P S J G a W x s U 3 R h d H V z I i B W Y W x 1 Z T 0 i c 0 N v b X B s Z X R l I i A v P j x F b n R y e S B U e X B l P S J S Z W x h d G l v b n N o a X B J b m Z v Q 2 9 u d G F p b m V y I i B W Y W x 1 Z T 0 i c 3 s m c X V v d D t j b 2 x 1 b W 5 D b 3 V u d C Z x d W 9 0 O z o x N i w m c X V v d D t r Z X l D b 2 x 1 b W 5 O Y W 1 l c y Z x d W 9 0 O z p b X S w m c X V v d D t x d W V y e V J l b G F 0 a W 9 u c 2 h p c H M m c X V v d D s 6 W 1 0 s J n F 1 b 3 Q 7 Y 2 9 s d W 1 u S W R l b n R p d G l l c y Z x d W 9 0 O z p b J n F 1 b 3 Q 7 U 2 V j d G l v b j E v R m 9 y b S A 3 I C 0 g R G F 0 Y S 9 V b n B p d m 9 0 Z W Q g Q 2 9 s d W 1 u c y 5 7 Q m 9 h c m Q s M H 0 m c X V v d D s s J n F 1 b 3 Q 7 U 2 V j d G l v b j E v R m 9 y b S A 3 I C 0 g R G F 0 Y S 9 V b n B p d m 9 0 Z W Q g Q 2 9 s d W 1 u c y 5 7 Q m 9 h c m R D b 2 R l L D F 9 J n F 1 b 3 Q 7 L C Z x d W 9 0 O 1 N l Y 3 R p b 2 4 x L 0 Z v c m 0 g N y A t I E R h d G E v V W 5 w a X Z v d G V k I E N v b H V t b n M u e 1 B s Y W 4 s M n 0 m c X V v d D s s J n F 1 b 3 Q 7 U 2 V j d G l v b j E v R m 9 y b S A 3 I C 0 g R G F 0 Y S 9 V b n B p d m 9 0 Z W Q g Q 2 9 s d W 1 u c y 5 7 R m 9 y b S w 0 f S Z x d W 9 0 O y w m c X V v d D t T Z W N 0 a W 9 u M S 9 G b 3 J t I D c g L S B E Y X R h L 0 F k Z G V k I E N v b m R p d G l v b m F s I F l l Y X I u e 1 l l Y X I s M T V 9 J n F 1 b 3 Q 7 L C Z x d W 9 0 O 1 N l Y 3 R p b 2 4 x L 0 Z v c m 0 g N y A t I E R h d G E v V W 5 w a X Z v d G V k I E N v b H V t b n M u e 0 h l Y W R l c k N v Z G U s N X 0 m c X V v d D s s J n F 1 b 3 Q 7 U 2 V j d G l v b j E v R m 9 y b S A 3 I C 0 g R G F 0 Y S 9 V b n B p d m 9 0 Z W Q g Q 2 9 s d W 1 u c y 5 7 S G V h Z G V y L D Z 9 J n F 1 b 3 Q 7 L C Z x d W 9 0 O 1 N l Y 3 R p b 2 4 x L 0 Z v c m 0 g N y A t I E R h d G E v V W 5 w a X Z v d G V k I E N v b H V t b n M u e 1 N 1 Y k h l Y W R l c i w 3 f S Z x d W 9 0 O y w m c X V v d D t T Z W N 0 a W 9 u M S 9 G b 3 J t I D c g L S B E Y X R h L 1 V u c G l 2 b 3 R l Z C B D b 2 x 1 b W 5 z L n t U b 3 R h b D 8 s O H 0 m c X V v d D s s J n F 1 b 3 Q 7 U 2 V j d G l v b j E v R m 9 y b S A 3 I C 0 g R G F 0 Y S 9 B Z G R l Z C B D b 2 5 k a X R p b 2 5 h b C B U e X B l L n t U e X B l L D E 0 f S Z x d W 9 0 O y w m c X V v d D t T Z W N 0 a W 9 u M S 9 G b 3 J t I D c g L S B E Y X R h L 1 V u c G l 2 b 3 R l Z C B D b 2 x 1 b W 5 z L n s j L D E w f S Z x d W 9 0 O y w m c X V v d D t T Z W N 0 a W 9 u M S 9 G b 3 J t I D c g L S B E Y X R h L 1 V u c G l 2 b 3 R l Z C B D b 2 x 1 b W 5 z L n t D b 3 N 0 I E N h d G V n b 3 J 5 L D E x f S Z x d W 9 0 O y w m c X V v d D t T Z W N 0 a W 9 u M S 9 G b 3 J t I D c g L S B E Y X R h L 1 V u c G l 2 b 3 R l Z C B D b 2 x 1 b W 5 z L n t O b 3 R l c y w x M 3 0 m c X V v d D s s J n F 1 b 3 Q 7 U 2 V j d G l v b j E v R m 9 y b S A 3 I C 0 g R G F 0 Y S 9 V b n B p d m 9 0 Z W Q g Q 2 9 s d W 1 u c y 5 7 Q X R 0 c m l i d X R l L D E 0 f S Z x d W 9 0 O y w m c X V v d D t T Z W N 0 a W 9 u M S 9 G b 3 J t I D c g L S B E Y X R h L 1 V u c G l 2 b 3 R l Z C B D b 2 x 1 b W 5 z L n t R M y B w b 3 N p d G l v b i A s M T J 9 J n F 1 b 3 Q 7 L C Z x d W 9 0 O 1 N l Y 3 R p b 2 4 x L 0 Z v c m 0 g N y A t I E R h d G E v V W 5 w a X Z v d G V k I E N v b H V t b n M u e 1 Z h b H V l L D E 1 f S Z x d W 9 0 O 1 0 s J n F 1 b 3 Q 7 Q 2 9 s d W 1 u Q 2 9 1 b n Q m c X V v d D s 6 M T Y s J n F 1 b 3 Q 7 S 2 V 5 Q 2 9 s d W 1 u T m F t Z X M m c X V v d D s 6 W 1 0 s J n F 1 b 3 Q 7 Q 2 9 s d W 1 u S W R l b n R p d G l l c y Z x d W 9 0 O z p b J n F 1 b 3 Q 7 U 2 V j d G l v b j E v R m 9 y b S A 3 I C 0 g R G F 0 Y S 9 V b n B p d m 9 0 Z W Q g Q 2 9 s d W 1 u c y 5 7 Q m 9 h c m Q s M H 0 m c X V v d D s s J n F 1 b 3 Q 7 U 2 V j d G l v b j E v R m 9 y b S A 3 I C 0 g R G F 0 Y S 9 V b n B p d m 9 0 Z W Q g Q 2 9 s d W 1 u c y 5 7 Q m 9 h c m R D b 2 R l L D F 9 J n F 1 b 3 Q 7 L C Z x d W 9 0 O 1 N l Y 3 R p b 2 4 x L 0 Z v c m 0 g N y A t I E R h d G E v V W 5 w a X Z v d G V k I E N v b H V t b n M u e 1 B s Y W 4 s M n 0 m c X V v d D s s J n F 1 b 3 Q 7 U 2 V j d G l v b j E v R m 9 y b S A 3 I C 0 g R G F 0 Y S 9 V b n B p d m 9 0 Z W Q g Q 2 9 s d W 1 u c y 5 7 R m 9 y b S w 0 f S Z x d W 9 0 O y w m c X V v d D t T Z W N 0 a W 9 u M S 9 G b 3 J t I D c g L S B E Y X R h L 0 F k Z G V k I E N v b m R p d G l v b m F s I F l l Y X I u e 1 l l Y X I s M T V 9 J n F 1 b 3 Q 7 L C Z x d W 9 0 O 1 N l Y 3 R p b 2 4 x L 0 Z v c m 0 g N y A t I E R h d G E v V W 5 w a X Z v d G V k I E N v b H V t b n M u e 0 h l Y W R l c k N v Z G U s N X 0 m c X V v d D s s J n F 1 b 3 Q 7 U 2 V j d G l v b j E v R m 9 y b S A 3 I C 0 g R G F 0 Y S 9 V b n B p d m 9 0 Z W Q g Q 2 9 s d W 1 u c y 5 7 S G V h Z G V y L D Z 9 J n F 1 b 3 Q 7 L C Z x d W 9 0 O 1 N l Y 3 R p b 2 4 x L 0 Z v c m 0 g N y A t I E R h d G E v V W 5 w a X Z v d G V k I E N v b H V t b n M u e 1 N 1 Y k h l Y W R l c i w 3 f S Z x d W 9 0 O y w m c X V v d D t T Z W N 0 a W 9 u M S 9 G b 3 J t I D c g L S B E Y X R h L 1 V u c G l 2 b 3 R l Z C B D b 2 x 1 b W 5 z L n t U b 3 R h b D 8 s O H 0 m c X V v d D s s J n F 1 b 3 Q 7 U 2 V j d G l v b j E v R m 9 y b S A 3 I C 0 g R G F 0 Y S 9 B Z G R l Z C B D b 2 5 k a X R p b 2 5 h b C B U e X B l L n t U e X B l L D E 0 f S Z x d W 9 0 O y w m c X V v d D t T Z W N 0 a W 9 u M S 9 G b 3 J t I D c g L S B E Y X R h L 1 V u c G l 2 b 3 R l Z C B D b 2 x 1 b W 5 z L n s j L D E w f S Z x d W 9 0 O y w m c X V v d D t T Z W N 0 a W 9 u M S 9 G b 3 J t I D c g L S B E Y X R h L 1 V u c G l 2 b 3 R l Z C B D b 2 x 1 b W 5 z L n t D b 3 N 0 I E N h d G V n b 3 J 5 L D E x f S Z x d W 9 0 O y w m c X V v d D t T Z W N 0 a W 9 u M S 9 G b 3 J t I D c g L S B E Y X R h L 1 V u c G l 2 b 3 R l Z C B D b 2 x 1 b W 5 z L n t O b 3 R l c y w x M 3 0 m c X V v d D s s J n F 1 b 3 Q 7 U 2 V j d G l v b j E v R m 9 y b S A 3 I C 0 g R G F 0 Y S 9 V b n B p d m 9 0 Z W Q g Q 2 9 s d W 1 u c y 5 7 Q X R 0 c m l i d X R l L D E 0 f S Z x d W 9 0 O y w m c X V v d D t T Z W N 0 a W 9 u M S 9 G b 3 J t I D c g L S B E Y X R h L 1 V u c G l 2 b 3 R l Z C B D b 2 x 1 b W 5 z L n t R M y B w b 3 N p d G l v b i A s M T J 9 J n F 1 b 3 Q 7 L C Z x d W 9 0 O 1 N l Y 3 R p b 2 4 x L 0 Z v c m 0 g N y A t I E R h d G E v V W 5 w a X Z v d G V k I E N v b H V t b n M u e 1 Z h b H V l L D E 1 f S Z x d W 9 0 O 1 0 s J n F 1 b 3 Q 7 U m V s Y X R p b 2 5 z a G l w S W 5 m b y Z x d W 9 0 O z p b X X 0 i I C 8 + P C 9 T d G F i b G V F b n R y a W V z P j w v S X R l b T 4 8 S X R l b T 4 8 S X R l b U x v Y 2 F 0 a W 9 u P j x J d G V t V H l w Z T 5 G b 3 J t d W x h P C 9 J d G V t V H l w Z T 4 8 S X R l b V B h d G g + U 2 V j d G l v b j E v R m 9 y b S U y M D d i N S U y M E h T Q 1 A l M j B E Y X R h L 1 N v d X J j Z T w v S X R l b V B h d G g + P C 9 J d G V t T G 9 j Y X R p b 2 4 + P F N 0 Y W J s Z U V u d H J p Z X M g L z 4 8 L 0 l 0 Z W 0 + P E l 0 Z W 0 + P E l 0 Z W 1 M b 2 N h d G l v b j 4 8 S X R l b V R 5 c G U + R m 9 y b X V s Y T w v S X R l b V R 5 c G U + P E l 0 Z W 1 Q Y X R o P l N l Y 3 R p b 2 4 x L 0 Z v c m 0 l M j A 3 Y j U l M j B I U 0 N Q J T I w R G F 0 Y S 9 D a G F u Z 2 V k J T I w V H l w Z T w v S X R l b V B h d G g + P C 9 J d G V t T G 9 j Y X R p b 2 4 + P F N 0 Y W J s Z U V u d H J p Z X M g L z 4 8 L 0 l 0 Z W 0 + P E l 0 Z W 0 + P E l 0 Z W 1 M b 2 N h d G l v b j 4 8 S X R l b V R 5 c G U + R m 9 y b X V s Y T w v S X R l b V R 5 c G U + P E l 0 Z W 1 Q Y X R o P l N l Y 3 R p b 2 4 x L 0 Z v c m 0 l M j A 3 Y j U l M j B I U 0 N Q J T I w R G F 0 Y S 9 V b n B p d m 9 0 Z W Q l M j B D b 2 x 1 b W 5 z P C 9 J d G V t U G F 0 a D 4 8 L 0 l 0 Z W 1 M b 2 N h d G l v b j 4 8 U 3 R h Y m x l R W 5 0 c m l l c y A v P j w v S X R l b T 4 8 S X R l b T 4 8 S X R l b U x v Y 2 F 0 a W 9 u P j x J d G V t V H l w Z T 5 G b 3 J t d W x h P C 9 J d G V t V H l w Z T 4 8 S X R l b V B h d G g + U 2 V j d G l v b j E v R m 9 y b S U y M D d i N S U y M E h T Q 1 A l M j B E Y X R h L 1 J l b W 9 2 Z W Q l M j B D b 2 x 1 b W 5 z P C 9 J d G V t U G F 0 a D 4 8 L 0 l 0 Z W 1 M b 2 N h d G l v b j 4 8 U 3 R h Y m x l R W 5 0 c m l l c y A v P j w v S X R l b T 4 8 S X R l b T 4 8 S X R l b U x v Y 2 F 0 a W 9 u P j x J d G V t V H l w Z T 5 G b 3 J t d W x h P C 9 J d G V t V H l w Z T 4 8 S X R l b V B h d G g + U 2 V j d G l v b j E v R m 9 y b S U y M D d i N S U y M E h T Q 1 A l M j B E Y X R h L 0 F k Z G V k J T I w Q 2 9 u Z G l 0 a W 9 u Y W w l M j B U e X B l P C 9 J d G V t U G F 0 a D 4 8 L 0 l 0 Z W 1 M b 2 N h d G l v b j 4 8 U 3 R h Y m x l R W 5 0 c m l l c y A v P j w v S X R l b T 4 8 S X R l b T 4 8 S X R l b U x v Y 2 F 0 a W 9 u P j x J d G V t V H l w Z T 5 G b 3 J t d W x h P C 9 J d G V t V H l w Z T 4 8 S X R l b V B h d G g + U 2 V j d G l v b j E v R m 9 y b S U y M D d i N S U y M E h T Q 1 A l M j B E Y X R h L 0 F k Z G V k J T I w Q 2 9 u Z G l 0 a W 9 u Y W w l M j B Z Z W F y P C 9 J d G V t U G F 0 a D 4 8 L 0 l 0 Z W 1 M b 2 N h d G l v b j 4 8 U 3 R h Y m x l R W 5 0 c m l l c y A v P j w v S X R l b T 4 8 S X R l b T 4 8 S X R l b U x v Y 2 F 0 a W 9 u P j x J d G V t V H l w Z T 5 G b 3 J t d W x h P C 9 J d G V t V H l w Z T 4 8 S X R l b V B h d G g + U 2 V j d G l v b j E v R m 9 y b S U y M D d i N S U y M E h T Q 1 A l M j B E Y X R h L 1 J l b 3 J k Z X J l Z C U y M E N v b H V t b n M 8 L 0 l 0 Z W 1 Q Y X R o P j w v S X R l b U x v Y 2 F 0 a W 9 u P j x T d G F i b G V F b n R y a W V z I C 8 + P C 9 J d G V t P j x J d G V t P j x J d G V t T G 9 j Y X R p b 2 4 + P E l 0 Z W 1 U e X B l P k Z v c m 1 1 b G E 8 L 0 l 0 Z W 1 U e X B l P j x J d G V t U G F 0 a D 5 T Z W N 0 a W 9 u M S 9 G b 3 J t J T I w N 2 I 2 J T I w S F N D U C U y M E R h d G E 8 L 0 l 0 Z W 1 Q Y X R o P j w v S X R l b U x v Y 2 F 0 a W 9 u P j x T d G F i b G V F b n R y a W V z P j x F b n R y e S B U e X B l P S J J c 1 B y a X Z h d G U i I F Z h b H V l P S J s M C I g L z 4 8 R W 5 0 c n k g V H l w Z T 0 i T m F 2 a W d h d G l v b l N 0 Z X B O Y W 1 l I i B W Y W x 1 Z T 0 i c 0 5 h d m l n Y X R p b 2 4 i I C 8 + P E V u d H J 5 I F R 5 c G U 9 I k J 1 Z m Z l c k 5 l e H R S Z W Z y Z X N o I i B W Y W x 1 Z T 0 i b D E i I C 8 + P E V u d H J 5 I F R 5 c G U 9 I l J l c 3 V s d F R 5 c G U i I F Z h b H V l P S J z V G F i b G U i I C 8 + P E V u d H J 5 I F R 5 c G U 9 I k 5 h b W V V c G R h d G V k Q W Z 0 Z X J G a W x s I i B W Y W x 1 Z T 0 i b D E i I C 8 + P E V u d H J 5 I F R 5 c G U 9 I k Z p b G x F b m F i b G V k I i B W Y W x 1 Z T 0 i b D A i I C 8 + P E V u d H J 5 I F R 5 c G U 9 I k Z p b G x P Y m p l Y 3 R U e X B l I i B W Y W x 1 Z T 0 i c 0 N v b m 5 l Y 3 R p b 2 5 P b m x 5 I i A v P j x F b n R y e S B U e X B l P S J G a W x s V G 9 E Y X R h T W 9 k Z W x F b m F i b G V k I i B W Y W x 1 Z T 0 i b D A i I C 8 + P E V u d H J 5 I F R 5 c G U 9 I k Z p b G x l Z E N v b X B s Z X R l U m V z d W x 0 V G 9 X b 3 J r c 2 h l Z X Q i I F Z h b H V l P S J s M C I g L z 4 8 R W 5 0 c n k g V H l w Z T 0 i U m V j b 3 Z l c n l U Y X J n Z X R T a G V l d C I g V m F s d W U 9 I n N T a G V l d D U i I C 8 + P E V u d H J 5 I F R 5 c G U 9 I l J l Y 2 9 2 Z X J 5 V G F y Z 2 V 0 Q 2 9 s d W 1 u I i B W Y W x 1 Z T 0 i b D E i I C 8 + P E V u d H J 5 I F R 5 c G U 9 I l J l Y 2 9 2 Z X J 5 V G F y Z 2 V 0 U m 9 3 I i B W Y W x 1 Z T 0 i b D E i I C 8 + P E V u d H J 5 I F R 5 c G U 9 I k Z p b G x F c n J v c k N v Z G U i I F Z h b H V l P S J z V W 5 r b m 9 3 b i I g L z 4 8 R W 5 0 c n k g V H l w Z T 0 i Q W R k Z W R U b 0 R h d G F N b 2 R l b C I g V m F s d W U 9 I m w w I i A v P j x F b n R y e S B U e X B l P S J M b 2 F k Z W R U b 0 F u Y W x 5 c 2 l z U 2 V y d m l j Z X M i I F Z h b H V l P S J s M C I g L z 4 8 R W 5 0 c n k g V H l w Z T 0 i R m l s b E x h c 3 R V c G R h d G V k I i B W Y W x 1 Z T 0 i Z D I w M j E t M D E t M j l U M T I 6 M j Q 6 M T c u N D g 1 N j Q 3 N F o i I C 8 + P E V u d H J 5 I F R 5 c G U 9 I k Z p b G x T d G F 0 d X M i I F Z h b H V l P S J z Q 2 9 t c G x l d G U i I C 8 + P E V u d H J 5 I F R 5 c G U 9 I l J l b G F 0 a W 9 u c 2 h p c E l u Z m 9 D b 2 5 0 Y W l u Z X I i I F Z h b H V l P S J z e y Z x d W 9 0 O 2 N v b H V t b k N v d W 5 0 J n F 1 b 3 Q 7 O j E 2 L C Z x d W 9 0 O 2 t l e U N v b H V t b k 5 h b W V z J n F 1 b 3 Q 7 O l t d L C Z x d W 9 0 O 3 F 1 Z X J 5 U m V s Y X R p b 2 5 z a G l w c y Z x d W 9 0 O z p b X S w m c X V v d D t j b 2 x 1 b W 5 J Z G V u d G l 0 a W V z J n F 1 b 3 Q 7 O l s m c X V v d D t T Z W N 0 a W 9 u M S 9 G b 3 J t I D c g L S B E Y X R h L 1 V u c G l 2 b 3 R l Z C B D b 2 x 1 b W 5 z L n t C b 2 F y Z C w w f S Z x d W 9 0 O y w m c X V v d D t T Z W N 0 a W 9 u M S 9 G b 3 J t I D c g L S B E Y X R h L 1 V u c G l 2 b 3 R l Z C B D b 2 x 1 b W 5 z L n t C b 2 F y Z E N v Z G U s M X 0 m c X V v d D s s J n F 1 b 3 Q 7 U 2 V j d G l v b j E v R m 9 y b S A 3 I C 0 g R G F 0 Y S 9 V b n B p d m 9 0 Z W Q g Q 2 9 s d W 1 u c y 5 7 U G x h b i w y f S Z x d W 9 0 O y w m c X V v d D t T Z W N 0 a W 9 u M S 9 G b 3 J t I D c g L S B E Y X R h L 1 V u c G l 2 b 3 R l Z C B D b 2 x 1 b W 5 z L n t G b 3 J t L D R 9 J n F 1 b 3 Q 7 L C Z x d W 9 0 O 1 N l Y 3 R p b 2 4 x L 0 Z v c m 0 g N y A t I E R h d G E v Q W R k Z W Q g Q 2 9 u Z G l 0 a W 9 u Y W w g W W V h c i 5 7 W W V h c i w x N X 0 m c X V v d D s s J n F 1 b 3 Q 7 U 2 V j d G l v b j E v R m 9 y b S A 3 I C 0 g R G F 0 Y S 9 V b n B p d m 9 0 Z W Q g Q 2 9 s d W 1 u c y 5 7 S G V h Z G V y Q 2 9 k Z S w 1 f S Z x d W 9 0 O y w m c X V v d D t T Z W N 0 a W 9 u M S 9 G b 3 J t I D c g L S B E Y X R h L 1 V u c G l 2 b 3 R l Z C B D b 2 x 1 b W 5 z L n t I Z W F k Z X I s N n 0 m c X V v d D s s J n F 1 b 3 Q 7 U 2 V j d G l v b j E v R m 9 y b S A 3 I C 0 g R G F 0 Y S 9 V b n B p d m 9 0 Z W Q g Q 2 9 s d W 1 u c y 5 7 U 3 V i S G V h Z G V y L D d 9 J n F 1 b 3 Q 7 L C Z x d W 9 0 O 1 N l Y 3 R p b 2 4 x L 0 Z v c m 0 g N y A t I E R h d G E v V W 5 w a X Z v d G V k I E N v b H V t b n M u e 1 R v d G F s P y w 4 f S Z x d W 9 0 O y w m c X V v d D t T Z W N 0 a W 9 u M S 9 G b 3 J t I D c g L S B E Y X R h L 0 F k Z G V k I E N v b m R p d G l v b m F s I F R 5 c G U u e 1 R 5 c G U s M T R 9 J n F 1 b 3 Q 7 L C Z x d W 9 0 O 1 N l Y 3 R p b 2 4 x L 0 Z v c m 0 g N y A t I E R h d G E v V W 5 w a X Z v d G V k I E N v b H V t b n M u e y M s M T B 9 J n F 1 b 3 Q 7 L C Z x d W 9 0 O 1 N l Y 3 R p b 2 4 x L 0 Z v c m 0 g N y A t I E R h d G E v V W 5 w a X Z v d G V k I E N v b H V t b n M u e 0 N v c 3 Q g Q 2 F 0 Z W d v c n k s M T F 9 J n F 1 b 3 Q 7 L C Z x d W 9 0 O 1 N l Y 3 R p b 2 4 x L 0 Z v c m 0 g N y A t I E R h d G E v V W 5 w a X Z v d G V k I E N v b H V t b n M u e 0 5 v d G V z L D E z f S Z x d W 9 0 O y w m c X V v d D t T Z W N 0 a W 9 u M S 9 G b 3 J t I D c g L S B E Y X R h L 1 V u c G l 2 b 3 R l Z C B D b 2 x 1 b W 5 z L n t B d H R y a W J 1 d G U s M T R 9 J n F 1 b 3 Q 7 L C Z x d W 9 0 O 1 N l Y 3 R p b 2 4 x L 0 Z v c m 0 g N y A t I E R h d G E v V W 5 w a X Z v d G V k I E N v b H V t b n M u e 1 E z I H B v c 2 l 0 a W 9 u I C w x M n 0 m c X V v d D s s J n F 1 b 3 Q 7 U 2 V j d G l v b j E v R m 9 y b S A 3 I C 0 g R G F 0 Y S 9 V b n B p d m 9 0 Z W Q g Q 2 9 s d W 1 u c y 5 7 V m F s d W U s M T V 9 J n F 1 b 3 Q 7 X S w m c X V v d D t D b 2 x 1 b W 5 D b 3 V u d C Z x d W 9 0 O z o x N i w m c X V v d D t L Z X l D b 2 x 1 b W 5 O Y W 1 l c y Z x d W 9 0 O z p b X S w m c X V v d D t D b 2 x 1 b W 5 J Z G V u d G l 0 a W V z J n F 1 b 3 Q 7 O l s m c X V v d D t T Z W N 0 a W 9 u M S 9 G b 3 J t I D c g L S B E Y X R h L 1 V u c G l 2 b 3 R l Z C B D b 2 x 1 b W 5 z L n t C b 2 F y Z C w w f S Z x d W 9 0 O y w m c X V v d D t T Z W N 0 a W 9 u M S 9 G b 3 J t I D c g L S B E Y X R h L 1 V u c G l 2 b 3 R l Z C B D b 2 x 1 b W 5 z L n t C b 2 F y Z E N v Z G U s M X 0 m c X V v d D s s J n F 1 b 3 Q 7 U 2 V j d G l v b j E v R m 9 y b S A 3 I C 0 g R G F 0 Y S 9 V b n B p d m 9 0 Z W Q g Q 2 9 s d W 1 u c y 5 7 U G x h b i w y f S Z x d W 9 0 O y w m c X V v d D t T Z W N 0 a W 9 u M S 9 G b 3 J t I D c g L S B E Y X R h L 1 V u c G l 2 b 3 R l Z C B D b 2 x 1 b W 5 z L n t G b 3 J t L D R 9 J n F 1 b 3 Q 7 L C Z x d W 9 0 O 1 N l Y 3 R p b 2 4 x L 0 Z v c m 0 g N y A t I E R h d G E v Q W R k Z W Q g Q 2 9 u Z G l 0 a W 9 u Y W w g W W V h c i 5 7 W W V h c i w x N X 0 m c X V v d D s s J n F 1 b 3 Q 7 U 2 V j d G l v b j E v R m 9 y b S A 3 I C 0 g R G F 0 Y S 9 V b n B p d m 9 0 Z W Q g Q 2 9 s d W 1 u c y 5 7 S G V h Z G V y Q 2 9 k Z S w 1 f S Z x d W 9 0 O y w m c X V v d D t T Z W N 0 a W 9 u M S 9 G b 3 J t I D c g L S B E Y X R h L 1 V u c G l 2 b 3 R l Z C B D b 2 x 1 b W 5 z L n t I Z W F k Z X I s N n 0 m c X V v d D s s J n F 1 b 3 Q 7 U 2 V j d G l v b j E v R m 9 y b S A 3 I C 0 g R G F 0 Y S 9 V b n B p d m 9 0 Z W Q g Q 2 9 s d W 1 u c y 5 7 U 3 V i S G V h Z G V y L D d 9 J n F 1 b 3 Q 7 L C Z x d W 9 0 O 1 N l Y 3 R p b 2 4 x L 0 Z v c m 0 g N y A t I E R h d G E v V W 5 w a X Z v d G V k I E N v b H V t b n M u e 1 R v d G F s P y w 4 f S Z x d W 9 0 O y w m c X V v d D t T Z W N 0 a W 9 u M S 9 G b 3 J t I D c g L S B E Y X R h L 0 F k Z G V k I E N v b m R p d G l v b m F s I F R 5 c G U u e 1 R 5 c G U s M T R 9 J n F 1 b 3 Q 7 L C Z x d W 9 0 O 1 N l Y 3 R p b 2 4 x L 0 Z v c m 0 g N y A t I E R h d G E v V W 5 w a X Z v d G V k I E N v b H V t b n M u e y M s M T B 9 J n F 1 b 3 Q 7 L C Z x d W 9 0 O 1 N l Y 3 R p b 2 4 x L 0 Z v c m 0 g N y A t I E R h d G E v V W 5 w a X Z v d G V k I E N v b H V t b n M u e 0 N v c 3 Q g Q 2 F 0 Z W d v c n k s M T F 9 J n F 1 b 3 Q 7 L C Z x d W 9 0 O 1 N l Y 3 R p b 2 4 x L 0 Z v c m 0 g N y A t I E R h d G E v V W 5 w a X Z v d G V k I E N v b H V t b n M u e 0 5 v d G V z L D E z f S Z x d W 9 0 O y w m c X V v d D t T Z W N 0 a W 9 u M S 9 G b 3 J t I D c g L S B E Y X R h L 1 V u c G l 2 b 3 R l Z C B D b 2 x 1 b W 5 z L n t B d H R y a W J 1 d G U s M T R 9 J n F 1 b 3 Q 7 L C Z x d W 9 0 O 1 N l Y 3 R p b 2 4 x L 0 Z v c m 0 g N y A t I E R h d G E v V W 5 w a X Z v d G V k I E N v b H V t b n M u e 1 E z I H B v c 2 l 0 a W 9 u I C w x M n 0 m c X V v d D s s J n F 1 b 3 Q 7 U 2 V j d G l v b j E v R m 9 y b S A 3 I C 0 g R G F 0 Y S 9 V b n B p d m 9 0 Z W Q g Q 2 9 s d W 1 u c y 5 7 V m F s d W U s M T V 9 J n F 1 b 3 Q 7 X S w m c X V v d D t S Z W x h d G l v b n N o a X B J b m Z v J n F 1 b 3 Q 7 O l t d f S I g L z 4 8 L 1 N 0 Y W J s Z U V u d H J p Z X M + P C 9 J d G V t P j x J d G V t P j x J d G V t T G 9 j Y X R p b 2 4 + P E l 0 Z W 1 U e X B l P k Z v c m 1 1 b G E 8 L 0 l 0 Z W 1 U e X B l P j x J d G V t U G F 0 a D 5 T Z W N 0 a W 9 u M S 9 G b 3 J t J T I w N 2 I 2 J T I w S F N D U C U y M E R h d G E v U 2 9 1 c m N l P C 9 J d G V t U G F 0 a D 4 8 L 0 l 0 Z W 1 M b 2 N h d G l v b j 4 8 U 3 R h Y m x l R W 5 0 c m l l c y A v P j w v S X R l b T 4 8 S X R l b T 4 8 S X R l b U x v Y 2 F 0 a W 9 u P j x J d G V t V H l w Z T 5 G b 3 J t d W x h P C 9 J d G V t V H l w Z T 4 8 S X R l b V B h d G g + U 2 V j d G l v b j E v R m 9 y b S U y M D d i N i U y M E h T Q 1 A l M j B E Y X R h L 0 N o Y W 5 n Z W Q l M j B U e X B l P C 9 J d G V t U G F 0 a D 4 8 L 0 l 0 Z W 1 M b 2 N h d G l v b j 4 8 U 3 R h Y m x l R W 5 0 c m l l c y A v P j w v S X R l b T 4 8 S X R l b T 4 8 S X R l b U x v Y 2 F 0 a W 9 u P j x J d G V t V H l w Z T 5 G b 3 J t d W x h P C 9 J d G V t V H l w Z T 4 8 S X R l b V B h d G g + U 2 V j d G l v b j E v R m 9 y b S U y M D d i N i U y M E h T Q 1 A l M j B E Y X R h L 1 V u c G l 2 b 3 R l Z C U y M E N v b H V t b n M 8 L 0 l 0 Z W 1 Q Y X R o P j w v S X R l b U x v Y 2 F 0 a W 9 u P j x T d G F i b G V F b n R y a W V z I C 8 + P C 9 J d G V t P j x J d G V t P j x J d G V t T G 9 j Y X R p b 2 4 + P E l 0 Z W 1 U e X B l P k Z v c m 1 1 b G E 8 L 0 l 0 Z W 1 U e X B l P j x J d G V t U G F 0 a D 5 T Z W N 0 a W 9 u M S 9 G b 3 J t J T I w N 2 I 2 J T I w S F N D U C U y M E R h d G E v U m V t b 3 Z l Z C U y M E N v b H V t b n M 8 L 0 l 0 Z W 1 Q Y X R o P j w v S X R l b U x v Y 2 F 0 a W 9 u P j x T d G F i b G V F b n R y a W V z I C 8 + P C 9 J d G V t P j x J d G V t P j x J d G V t T G 9 j Y X R p b 2 4 + P E l 0 Z W 1 U e X B l P k Z v c m 1 1 b G E 8 L 0 l 0 Z W 1 U e X B l P j x J d G V t U G F 0 a D 5 T Z W N 0 a W 9 u M S 9 G b 3 J t J T I w N 2 I 2 J T I w S F N D U C U y M E R h d G E v Q W R k Z W Q l M j B D b 2 5 k a X R p b 2 5 h b C U y M F R 5 c G U 8 L 0 l 0 Z W 1 Q Y X R o P j w v S X R l b U x v Y 2 F 0 a W 9 u P j x T d G F i b G V F b n R y a W V z I C 8 + P C 9 J d G V t P j x J d G V t P j x J d G V t T G 9 j Y X R p b 2 4 + P E l 0 Z W 1 U e X B l P k Z v c m 1 1 b G E 8 L 0 l 0 Z W 1 U e X B l P j x J d G V t U G F 0 a D 5 T Z W N 0 a W 9 u M S 9 G b 3 J t J T I w N 2 I 2 J T I w S F N D U C U y M E R h d G E v Q W R k Z W Q l M j B D b 2 5 k a X R p b 2 5 h b C U y M F l l Y X I 8 L 0 l 0 Z W 1 Q Y X R o P j w v S X R l b U x v Y 2 F 0 a W 9 u P j x T d G F i b G V F b n R y a W V z I C 8 + P C 9 J d G V t P j x J d G V t P j x J d G V t T G 9 j Y X R p b 2 4 + P E l 0 Z W 1 U e X B l P k Z v c m 1 1 b G E 8 L 0 l 0 Z W 1 U e X B l P j x J d G V t U G F 0 a D 5 T Z W N 0 a W 9 u M S 9 G b 3 J t J T I w N 2 I 2 J T I w S F N D U C U y M E R h d G E v U m V v c m R l c m V k J T I w Q 2 9 s d W 1 u c z w v S X R l b V B h d G g + P C 9 J d G V t T G 9 j Y X R p b 2 4 + P F N 0 Y W J s Z U V u d H J p Z X M g L z 4 8 L 0 l 0 Z W 0 + P E l 0 Z W 0 + P E l 0 Z W 1 M b 2 N h d G l v b j 4 8 S X R l b V R 5 c G U + R m 9 y b X V s Y T w v S X R l b V R 5 c G U + P E l 0 Z W 1 Q Y X R o P l N l Y 3 R p b 2 4 x L 0 Z v c m 0 l M j A 3 Y i U y M E h T Q 1 A l M j B D T 0 1 C S U 5 F R C U y M E R B V E E 8 L 0 l 0 Z W 1 Q Y X R o P j w v S X R l b U x v Y 2 F 0 a W 9 u P j x T d G F i b G V F b n R y a W V z P j x F b n R y e S B U e X B l P S J J c 1 B y a X Z h d G U 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F b m F i b G V k I i B W Y W x 1 Z T 0 i b D A i I C 8 + P E V u d H J 5 I F R 5 c G U 9 I k Z p b G x P Y m p l Y 3 R U e X B l I i B W Y W x 1 Z T 0 i c 0 N v b m 5 l Y 3 R p b 2 5 P b m x 5 I i A v P j x F b n R y e S B U e X B l P S J G a W x s V G 9 E Y X R h T W 9 k Z W x F b m F i b G V k I i B W Y W x 1 Z T 0 i b D A i I C 8 + P E V u d H J 5 I F R 5 c G U 9 I k Z p b G x l Z E N v b X B s Z X R l U m V z d W x 0 V G 9 X b 3 J r c 2 h l Z X Q i I F Z h b H V l P S J s M C I g L z 4 8 R W 5 0 c n k g V H l w Z T 0 i U m V j b 3 Z l c n l U Y X J n Z X R T a G V l d C I g V m F s d W U 9 I n N T a G V l d D E i I C 8 + P E V u d H J 5 I F R 5 c G U 9 I l J l Y 2 9 2 Z X J 5 V G F y Z 2 V 0 Q 2 9 s d W 1 u I i B W Y W x 1 Z T 0 i b D E i I C 8 + P E V u d H J 5 I F R 5 c G U 9 I l J l Y 2 9 2 Z X J 5 V G F y Z 2 V 0 U m 9 3 I i B W Y W x 1 Z T 0 i b D E i I C 8 + P E V u d H J 5 I F R 5 c G U 9 I k Z p b G x T d G F 0 d X M i I F Z h b H V l P S J z Q 2 9 t c G x l d G U i I C 8 + P E V u d H J 5 I F R 5 c G U 9 I k Z p b G x M Y X N 0 V X B k Y X R l Z C I g V m F s d W U 9 I m Q y M D I x L T A x L T I 5 V D E y O j I 0 O j E 3 L j U y M D Y 4 N D N a I i A v P j x F b n R y e S B U e X B l P S J G a W x s R X J y b 3 J D b 2 R l I i B W Y W x 1 Z T 0 i c 1 V u a 2 5 v d 2 4 i I C 8 + P E V u d H J 5 I F R 5 c G U 9 I k F k Z G V k V G 9 E Y X R h T W 9 k Z W w i I F Z h b H V l P S J s M C I g L z 4 8 R W 5 0 c n k g V H l w Z T 0 i U m V s Y X R p b 2 5 z a G l w S W 5 m b 0 N v b n R h a W 5 l c i I g V m F s d W U 9 I n N 7 J n F 1 b 3 Q 7 Y 2 9 s d W 1 u Q 2 9 1 b n Q m c X V v d D s 6 M T Y s J n F 1 b 3 Q 7 a 2 V 5 Q 2 9 s d W 1 u T m F t Z X M m c X V v d D s 6 W 1 0 s J n F 1 b 3 Q 7 c X V l c n l S Z W x h d G l v b n N o a X B z J n F 1 b 3 Q 7 O l t d L C Z x d W 9 0 O 2 N v b H V t b k l k Z W 5 0 a X R p Z X M m c X V v d D s 6 W y Z x d W 9 0 O 1 N l Y 3 R p b 2 4 x L 0 Z v c m 0 3 Y i B I U 0 N Q I E N P T U J J T k V E I E R B V E E v U 2 9 1 c m N l L n t C b 2 F y Z C w w f S Z x d W 9 0 O y w m c X V v d D t T Z W N 0 a W 9 u M S 9 G b 3 J t N 2 I g S F N D U C B D T 0 1 C S U 5 F R C B E Q V R B L 1 N v d X J j Z S 5 7 Q m 9 h c m R D b 2 R l L D F 9 J n F 1 b 3 Q 7 L C Z x d W 9 0 O 1 N l Y 3 R p b 2 4 x L 0 Z v c m 0 3 Y i B I U 0 N Q I E N P T U J J T k V E I E R B V E E v U 2 9 1 c m N l L n t Q b G F u L D J 9 J n F 1 b 3 Q 7 L C Z x d W 9 0 O 1 N l Y 3 R p b 2 4 x L 0 Z v c m 0 3 Y i B I U 0 N Q I E N P T U J J T k V E I E R B V E E v Q W R k Z W Q g Q 3 V z d G 9 t L n t G b 3 J t L D E 1 f S Z x d W 9 0 O y w m c X V v d D t T Z W N 0 a W 9 u M S 9 G b 3 J t N 2 I g S F N D U C B D T 0 1 C S U 5 F R C B E Q V R B L 1 N v d X J j Z S 5 7 W W V h c i w 0 f S Z x d W 9 0 O y w m c X V v d D t T Z W N 0 a W 9 u M S 9 G b 3 J t N 2 I g S F N D U C B D T 0 1 C S U 5 F R C B E Q V R B L 1 N v d X J j Z S 5 7 S G V h Z G V y Q 2 9 k Z S w 1 f S Z x d W 9 0 O y w m c X V v d D t T Z W N 0 a W 9 u M S 9 G b 3 J t N 2 I g S F N D U C B D T 0 1 C S U 5 F R C B E Q V R B L 1 N v d X J j Z S 5 7 S G V h Z G V y L D Z 9 J n F 1 b 3 Q 7 L C Z x d W 9 0 O 1 N l Y 3 R p b 2 4 x L 0 Z v c m 0 3 Y i B I U 0 N Q I E N P T U J J T k V E I E R B V E E v U 2 9 1 c m N l L n t T d W J I Z W F k Z X I s N 3 0 m c X V v d D s s J n F 1 b 3 Q 7 U 2 V j d G l v b j E v R m 9 y b T d i I E h T Q 1 A g Q 0 9 N Q k l O R U Q g R E F U Q S 9 T b 3 V y Y 2 U u e 1 R v d G F s P y w 4 f S Z x d W 9 0 O y w m c X V v d D t T Z W N 0 a W 9 u M S 9 G b 3 J t N 2 I g S F N D U C B D T 0 1 C S U 5 F R C B E Q V R B L 1 N v d X J j Z S 5 7 V H l w Z S w 5 f S Z x d W 9 0 O y w m c X V v d D t T Z W N 0 a W 9 u M S 9 G b 3 J t N 2 I g S F N D U C B D T 0 1 C S U 5 F R C B E Q V R B L 1 N v d X J j Z S 5 7 I y w x M H 0 m c X V v d D s s J n F 1 b 3 Q 7 U 2 V j d G l v b j E v R m 9 y b T d i I E h T Q 1 A g Q 0 9 N Q k l O R U Q g R E F U Q S 9 T b 3 V y Y 2 U u e 0 N v c 3 Q g Q 2 F 0 Z W d v c n k s M T F 9 J n F 1 b 3 Q 7 L C Z x d W 9 0 O 1 N l Y 3 R p b 2 4 x L 0 Z v c m 0 3 Y i B I U 0 N Q I E N P T U J J T k V E I E R B V E E v U 2 9 1 c m N l L n t B d H R y a W J 1 d G U s M T J 9 J n F 1 b 3 Q 7 L C Z x d W 9 0 O 1 N l Y 3 R p b 2 4 x L 0 Z v c m 0 3 Y i B I U 0 N Q I E N P T U J J T k V E I E R B V E E v U 2 9 1 c m N l L n t R M y B w b 3 N p d G l v b i A s M T N 9 J n F 1 b 3 Q 7 L C Z x d W 9 0 O 1 N l Y 3 R p b 2 4 x L 0 Z v c m 0 3 Y i B I U 0 N Q I E N P T U J J T k V E I E R B V E E v U 2 9 1 c m N l L n t W Y W x 1 Z S w x N H 0 m c X V v d D s s J n F 1 b 3 Q 7 U 2 V j d G l v b j E v R m 9 y b T d i I E h T Q 1 A g Q 0 9 N Q k l O R U Q g R E F U Q S 9 T b 3 V y Y 2 U u e 0 5 v d G V z L D E 1 f S Z x d W 9 0 O 1 0 s J n F 1 b 3 Q 7 Q 2 9 s d W 1 u Q 2 9 1 b n Q m c X V v d D s 6 M T Y s J n F 1 b 3 Q 7 S 2 V 5 Q 2 9 s d W 1 u T m F t Z X M m c X V v d D s 6 W 1 0 s J n F 1 b 3 Q 7 Q 2 9 s d W 1 u S W R l b n R p d G l l c y Z x d W 9 0 O z p b J n F 1 b 3 Q 7 U 2 V j d G l v b j E v R m 9 y b T d i I E h T Q 1 A g Q 0 9 N Q k l O R U Q g R E F U Q S 9 T b 3 V y Y 2 U u e 0 J v Y X J k L D B 9 J n F 1 b 3 Q 7 L C Z x d W 9 0 O 1 N l Y 3 R p b 2 4 x L 0 Z v c m 0 3 Y i B I U 0 N Q I E N P T U J J T k V E I E R B V E E v U 2 9 1 c m N l L n t C b 2 F y Z E N v Z G U s M X 0 m c X V v d D s s J n F 1 b 3 Q 7 U 2 V j d G l v b j E v R m 9 y b T d i I E h T Q 1 A g Q 0 9 N Q k l O R U Q g R E F U Q S 9 T b 3 V y Y 2 U u e 1 B s Y W 4 s M n 0 m c X V v d D s s J n F 1 b 3 Q 7 U 2 V j d G l v b j E v R m 9 y b T d i I E h T Q 1 A g Q 0 9 N Q k l O R U Q g R E F U Q S 9 B Z G R l Z C B D d X N 0 b 2 0 u e 0 Z v c m 0 s M T V 9 J n F 1 b 3 Q 7 L C Z x d W 9 0 O 1 N l Y 3 R p b 2 4 x L 0 Z v c m 0 3 Y i B I U 0 N Q I E N P T U J J T k V E I E R B V E E v U 2 9 1 c m N l L n t Z Z W F y L D R 9 J n F 1 b 3 Q 7 L C Z x d W 9 0 O 1 N l Y 3 R p b 2 4 x L 0 Z v c m 0 3 Y i B I U 0 N Q I E N P T U J J T k V E I E R B V E E v U 2 9 1 c m N l L n t I Z W F k Z X J D b 2 R l L D V 9 J n F 1 b 3 Q 7 L C Z x d W 9 0 O 1 N l Y 3 R p b 2 4 x L 0 Z v c m 0 3 Y i B I U 0 N Q I E N P T U J J T k V E I E R B V E E v U 2 9 1 c m N l L n t I Z W F k Z X I s N n 0 m c X V v d D s s J n F 1 b 3 Q 7 U 2 V j d G l v b j E v R m 9 y b T d i I E h T Q 1 A g Q 0 9 N Q k l O R U Q g R E F U Q S 9 T b 3 V y Y 2 U u e 1 N 1 Y k h l Y W R l c i w 3 f S Z x d W 9 0 O y w m c X V v d D t T Z W N 0 a W 9 u M S 9 G b 3 J t N 2 I g S F N D U C B D T 0 1 C S U 5 F R C B E Q V R B L 1 N v d X J j Z S 5 7 V G 9 0 Y W w / L D h 9 J n F 1 b 3 Q 7 L C Z x d W 9 0 O 1 N l Y 3 R p b 2 4 x L 0 Z v c m 0 3 Y i B I U 0 N Q I E N P T U J J T k V E I E R B V E E v U 2 9 1 c m N l L n t U e X B l L D l 9 J n F 1 b 3 Q 7 L C Z x d W 9 0 O 1 N l Y 3 R p b 2 4 x L 0 Z v c m 0 3 Y i B I U 0 N Q I E N P T U J J T k V E I E R B V E E v U 2 9 1 c m N l L n s j L D E w f S Z x d W 9 0 O y w m c X V v d D t T Z W N 0 a W 9 u M S 9 G b 3 J t N 2 I g S F N D U C B D T 0 1 C S U 5 F R C B E Q V R B L 1 N v d X J j Z S 5 7 Q 2 9 z d C B D Y X R l Z 2 9 y e S w x M X 0 m c X V v d D s s J n F 1 b 3 Q 7 U 2 V j d G l v b j E v R m 9 y b T d i I E h T Q 1 A g Q 0 9 N Q k l O R U Q g R E F U Q S 9 T b 3 V y Y 2 U u e 0 F 0 d H J p Y n V 0 Z S w x M n 0 m c X V v d D s s J n F 1 b 3 Q 7 U 2 V j d G l v b j E v R m 9 y b T d i I E h T Q 1 A g Q 0 9 N Q k l O R U Q g R E F U Q S 9 T b 3 V y Y 2 U u e 1 E z I H B v c 2 l 0 a W 9 u I C w x M 3 0 m c X V v d D s s J n F 1 b 3 Q 7 U 2 V j d G l v b j E v R m 9 y b T d i I E h T Q 1 A g Q 0 9 N Q k l O R U Q g R E F U Q S 9 T b 3 V y Y 2 U u e 1 Z h b H V l L D E 0 f S Z x d W 9 0 O y w m c X V v d D t T Z W N 0 a W 9 u M S 9 G b 3 J t N 2 I g S F N D U C B D T 0 1 C S U 5 F R C B E Q V R B L 1 N v d X J j Z S 5 7 T m 9 0 Z X M s M T V 9 J n F 1 b 3 Q 7 X S w m c X V v d D t S Z W x h d G l v b n N o a X B J b m Z v J n F 1 b 3 Q 7 O l t d f S I g L z 4 8 L 1 N 0 Y W J s Z U V u d H J p Z X M + P C 9 J d G V t P j x J d G V t P j x J d G V t T G 9 j Y X R p b 2 4 + P E l 0 Z W 1 U e X B l P k Z v c m 1 1 b G E 8 L 0 l 0 Z W 1 U e X B l P j x J d G V t U G F 0 a D 5 T Z W N 0 a W 9 u M S 9 G b 3 J t J T I w N 2 I l M j B I U 0 N Q J T I w Q 0 9 N Q k l O R U Q l M j B E Q V R B L 1 N v d X J j Z T w v S X R l b V B h d G g + P C 9 J d G V t T G 9 j Y X R p b 2 4 + P F N 0 Y W J s Z U V u d H J p Z X M g L z 4 8 L 0 l 0 Z W 0 + P E l 0 Z W 0 + P E l 0 Z W 1 M b 2 N h d G l v b j 4 8 S X R l b V R 5 c G U + R m 9 y b X V s Y T w v S X R l b V R 5 c G U + P E l 0 Z W 1 Q Y X R o P l N l Y 3 R p b 2 4 x L 0 Z v c m 0 l M j A 3 Y i U y M E h T Q 1 A l M j B D T 0 1 C S U 5 F R C U y M E R B V E E v U m V t b 3 Z l Z C U y M E N v b H V t b n M 8 L 0 l 0 Z W 1 Q Y X R o P j w v S X R l b U x v Y 2 F 0 a W 9 u P j x T d G F i b G V F b n R y a W V z I C 8 + P C 9 J d G V t P j x J d G V t P j x J d G V t T G 9 j Y X R p b 2 4 + P E l 0 Z W 1 U e X B l P k Z v c m 1 1 b G E 8 L 0 l 0 Z W 1 U e X B l P j x J d G V t U G F 0 a D 5 T Z W N 0 a W 9 u M S 9 G b 3 J t J T I w N 2 I l M j B I U 0 N Q J T I w Q 0 9 N Q k l O R U Q l M j B E Q V R B L 0 F k Z G V k J T I w Q 3 V z d G 9 t P C 9 J d G V t U G F 0 a D 4 8 L 0 l 0 Z W 1 M b 2 N h d G l v b j 4 8 U 3 R h Y m x l R W 5 0 c m l l c y A v P j w v S X R l b T 4 8 S X R l b T 4 8 S X R l b U x v Y 2 F 0 a W 9 u P j x J d G V t V H l w Z T 5 G b 3 J t d W x h P C 9 J d G V t V H l w Z T 4 8 S X R l b V B h d G g + U 2 V j d G l v b j E v R m 9 y b S U y M D d i J T I w S F N D U C U y M E N P T U J J T k V E J T I w R E F U Q S 9 S Z W 9 y Z G V y Z W Q l M j B D b 2 x 1 b W 5 z P C 9 J d G V t U G F 0 a D 4 8 L 0 l 0 Z W 1 M b 2 N h d G l v b j 4 8 U 3 R h Y m x l R W 5 0 c m l l c y A v P j w v S X R l b T 4 8 S X R l b T 4 8 S X R l b U x v Y 2 F 0 a W 9 u P j x J d G V t V H l w Z T 5 G b 3 J t d W x h P C 9 J d G V t V H l w Z T 4 8 S X R l b V B h d G g + U 2 V j d G l v b j E v R m 9 y b S U y M D d i J T I w S F N D U C U y M E N P T U J J T k V E J T I w R E F U Q S 9 B Z G R l Z C U y M E N v b m R p d G l v b m F s J T I w Q 2 9 s d W 1 u P C 9 J d G V t U G F 0 a D 4 8 L 0 l 0 Z W 1 M b 2 N h d G l v b j 4 8 U 3 R h Y m x l R W 5 0 c m l l c y A v P j w v S X R l b T 4 8 S X R l b T 4 8 S X R l b U x v Y 2 F 0 a W 9 u P j x J d G V t V H l w Z T 5 G b 3 J t d W x h P C 9 J d G V t V H l w Z T 4 8 S X R l b V B h d G g + U 2 V j d G l v b j E v R m 9 y b S U y M D d i J T I w S F N D U C U y M E N P T U J J T k V E J T I w R E F U Q S 9 S Z W 1 v d m V k J T I w Q 2 9 s d W 1 u c z E 8 L 0 l 0 Z W 1 Q Y X R o P j w v S X R l b U x v Y 2 F 0 a W 9 u P j x T d G F i b G V F b n R y a W V z I C 8 + P C 9 J d G V t P j x J d G V t P j x J d G V t T G 9 j Y X R p b 2 4 + P E l 0 Z W 1 U e X B l P k Z v c m 1 1 b G E 8 L 0 l 0 Z W 1 U e X B l P j x J d G V t U G F 0 a D 5 T Z W N 0 a W 9 u M S 9 G b 3 J t J T I w N 2 I l M j B I U 0 N Q J T I w Q 0 9 N Q k l O R U Q l M j B E Q V R B L 1 J l b 3 J k Z X J l Z C U y M E N v b H V t b n M x P C 9 J d G V t U G F 0 a D 4 8 L 0 l 0 Z W 1 M b 2 N h d G l v b j 4 8 U 3 R h Y m x l R W 5 0 c m l l c y A v P j w v S X R l b T 4 8 S X R l b T 4 8 S X R l b U x v Y 2 F 0 a W 9 u P j x J d G V t V H l w Z T 5 G b 3 J t d W x h P C 9 J d G V t V H l w Z T 4 8 S X R l b V B h d G g + U 2 V j d G l v b j E v R m 9 y b S U y M D d i J T I w S F N D U C U y M E N P T U J J T k V E J T I w R E F U Q S 9 S Z W 5 h b W V k J T I w Q 2 9 s d W 1 u c z w v S X R l b V B h d G g + P C 9 J d G V t T G 9 j Y X R p b 2 4 + P F N 0 Y W J s Z U V u d H J p Z X M g L z 4 8 L 0 l 0 Z W 0 + P E l 0 Z W 0 + P E l 0 Z W 1 M b 2 N h d G l v b j 4 8 S X R l b V R 5 c G U + R m 9 y b X V s Y T w v S X R l b V R 5 c G U + P E l 0 Z W 1 Q Y X R o P l N l Y 3 R p b 2 4 x L 0 Z v c m 0 l M j A 3 Y S U y M E h C J T I w R G F 0 Y S 9 B Z G R l Z C U y M E N v b m R p d G l v b m F s J T I w Q 2 9 s d W 1 u P C 9 J d G V t U G F 0 a D 4 8 L 0 l 0 Z W 1 M b 2 N h d G l v b j 4 8 U 3 R h Y m x l R W 5 0 c m l l c y A v P j w v S X R l b T 4 8 S X R l b T 4 8 S X R l b U x v Y 2 F 0 a W 9 u P j x J d G V t V H l w Z T 5 G b 3 J t d W x h P C 9 J d G V t V H l w Z T 4 8 S X R l b V B h d G g + U 2 V j d G l v b j E v R m 9 y b S U y M D d h J T I w S E I l M j B E Y X R h L 1 J l b W 9 2 Z W Q l M j B D b 2 x 1 b W 5 z M T w v S X R l b V B h d G g + P C 9 J d G V t T G 9 j Y X R p b 2 4 + P F N 0 Y W J s Z U V u d H J p Z X M g L z 4 8 L 0 l 0 Z W 0 + P E l 0 Z W 0 + P E l 0 Z W 1 M b 2 N h d G l v b j 4 8 S X R l b V R 5 c G U + R m 9 y b X V s Y T w v S X R l b V R 5 c G U + P E l 0 Z W 1 Q Y X R o P l N l Y 3 R p b 2 4 x L 0 Z v c m 0 l M j A 3 Y S U y M E h C J T I w R G F 0 Y S 9 S Z W 9 y Z G V y Z W Q l M j B D b 2 x 1 b W 5 z M T w v S X R l b V B h d G g + P C 9 J d G V t T G 9 j Y X R p b 2 4 + P F N 0 Y W J s Z U V u d H J p Z X M g L z 4 8 L 0 l 0 Z W 0 + P E l 0 Z W 0 + P E l 0 Z W 1 M b 2 N h d G l v b j 4 8 S X R l b V R 5 c G U + R m 9 y b X V s Y T w v S X R l b V R 5 c G U + P E l 0 Z W 1 Q Y X R o P l N l Y 3 R p b 2 4 x L 0 Z v c m 0 l M j A 3 Y S U y M E h C J T I w R G F 0 Y S 9 S Z W 5 h b W V k J T I w Q 2 9 s d W 1 u c z w v S X R l b V B h d G g + P C 9 J d G V t T G 9 j Y X R p b 2 4 + P F N 0 Y W J s Z U V u d H J p Z X M g L z 4 8 L 0 l 0 Z W 0 + P E l 0 Z W 0 + P E l 0 Z W 1 M b 2 N h d G l v b j 4 8 S X R l b V R 5 c G U + R m 9 y b X V s Y T w v S X R l b V R 5 c G U + P E l 0 Z W 1 Q Y X R o P l N l Y 3 R p b 2 4 x L 0 Z v c m 0 l M j A x J T I w L S U y M F N 1 b W 1 h c n k l M j B S U k w l M j B E Y X R h 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l J l Y 2 9 2 Z X J 5 V G F y Z 2 V 0 U 2 h l Z X Q i I F Z h b H V l P S J z U 2 h l Z X Q x I i A v P j x F b n R y e S B U e X B l P S J S Z W N v d m V y e V R h c m d l d E N v b H V t b i I g V m F s d W U 9 I m w x I i A v P j x F b n R y e S B U e X B l P S J S Z W N v d m V y e V R h c m d l d F J v d y I g V m F s d W U 9 I m w x I i A v P j x F b n R y e S B U e X B l P S J B Z G R l Z F R v R G F 0 Y U 1 v Z G V s I i B W Y W x 1 Z T 0 i b D A i I C 8 + P E V u d H J 5 I F R 5 c G U 9 I k Z p b G x F c n J v c k N v Z G U i I F Z h b H V l P S J z V W 5 r b m 9 3 b i I g L z 4 8 R W 5 0 c n k g V H l w Z T 0 i R m l s b E x h c 3 R V c G R h d G V k I i B W Y W x 1 Z T 0 i Z D I w M j E t M D E t M j l U M T U 6 N T c 6 M z k u O D g 3 M j k w M 1 o i I C 8 + P E V u d H J 5 I F R 5 c G U 9 I k Z p b G x T d G F 0 d X M i I F Z h b H V l P S J z Q 2 9 t c G x l d G U i I C 8 + P E V u d H J 5 I F R 5 c G U 9 I l J l b G F 0 a W 9 u c 2 h p c E l u Z m 9 D b 2 5 0 Y W l u Z X I i I F Z h b H V l P S J z e y Z x d W 9 0 O 2 N v b H V t b k N v d W 5 0 J n F 1 b 3 Q 7 O j E 3 L C Z x d W 9 0 O 2 t l e U N v b H V t b k 5 h b W V z J n F 1 b 3 Q 7 O l t d L C Z x d W 9 0 O 3 F 1 Z X J 5 U m V s Y X R p b 2 5 z a G l w c y Z x d W 9 0 O z p b X S w m c X V v d D t j b 2 x 1 b W 5 J Z G V u d G l 0 a W V z J n F 1 b 3 Q 7 O l s m c X V v d D t T Z W N 0 a W 9 u M S 9 G b 3 J t I D E g L S B T d W 1 t Y X J 5 I F J S T C B E Y X R h L 0 N o Y W 5 n Z W Q g V H l w Z S 5 7 Q m 9 h c m Q s M H 0 m c X V v d D s s J n F 1 b 3 Q 7 U 2 V j d G l v b j E v R m 9 y b S A x I C 0 g U 3 V t b W F y e S B S U k w g R G F 0 Y S 9 D a G F u Z 2 V k I F R 5 c G U u e 0 J v Y X J k Q 2 9 k Z S w x f S Z x d W 9 0 O y w m c X V v d D t T Z W N 0 a W 9 u M S 9 G b 3 J t I D E g L S B T d W 1 t Y X J 5 I F J S T C B E Y X R h L 0 N o Y W 5 n Z W Q g V H l w Z S 5 7 U G x h b i w y f S Z x d W 9 0 O y w m c X V v d D t T Z W N 0 a W 9 u M S 9 G b 3 J t I D E g L S B T d W 1 t Y X J 5 I F J S T C B E Y X R h L 0 N o Y W 5 n Z W Q g V H l w Z S 5 7 W W V h c i w z f S Z x d W 9 0 O y w m c X V v d D t T Z W N 0 a W 9 u M S 9 G b 3 J t I D E g L S B T d W 1 t Y X J 5 I F J S T C B E Y X R h L 0 N o Y W 5 n Z W Q g V H l w Z S 5 7 R m 9 y b S w 0 f S Z x d W 9 0 O y w m c X V v d D t T Z W N 0 a W 9 u M S 9 G b 3 J t I D E g L S B T d W 1 t Y X J 5 I F J S T C B E Y X R h L 0 N o Y W 5 n Z W Q g V H l w Z S 5 7 S G V h Z G V y Q 2 9 k Z S w 1 f S Z x d W 9 0 O y w m c X V v d D t T Z W N 0 a W 9 u M S 9 G b 3 J t I D E g L S B T d W 1 t Y X J 5 I F J S T C B E Y X R h L 0 N o Y W 5 n Z W Q g V H l w Z S 5 7 S G V h Z G V y L D Z 9 J n F 1 b 3 Q 7 L C Z x d W 9 0 O 1 N l Y 3 R p b 2 4 x L 0 Z v c m 0 g M S A t I F N 1 b W 1 h c n k g U l J M I E R h d G E v Q 2 h h b m d l Z C B U e X B l L n t T d W J I Z W F k Z X I s N 3 0 m c X V v d D s s J n F 1 b 3 Q 7 U 2 V j d G l v b j E v R m 9 y b S A x I C 0 g U 3 V t b W F y e S B S U k w g R G F 0 Y S 9 D a G F u Z 2 V k I F R 5 c G U u e 1 R v d G F s P y w 4 f S Z x d W 9 0 O y w m c X V v d D t T Z W N 0 a W 9 u M S 9 G b 3 J t I D E g L S B T d W 1 t Y X J 5 I F J S T C B E Y X R h L 0 N o Y W 5 n Z W Q g V H l w Z S 5 7 V H l w Z S w 5 f S Z x d W 9 0 O y w m c X V v d D t T Z W N 0 a W 9 u M S 9 G b 3 J t I D E g L S B T d W 1 t Y X J 5 I F J S T C B E Y X R h L 0 N o Y W 5 n Z W Q g V H l w Z S 5 7 Q 2 9 s d W 1 u M S w x M H 0 m c X V v d D s s J n F 1 b 3 Q 7 U 2 V j d G l v b j E v R m 9 y b S A x I C 0 g U 3 V t b W F y e S B S U k w g R G F 0 Y S 9 D a G F u Z 2 V k I F R 5 c G U u e 0 J h c 2 V Q c m l v c l l l Y X I s M T F 9 J n F 1 b 3 Q 7 L C Z x d W 9 0 O 1 N l Y 3 R p b 2 4 x L 0 Z v c m 0 g M S A t I F N 1 b W 1 h c n k g U l J M I E R h d G E v Q 2 h h b m d l Z C B U e X B l L n t B b G x I Z W F k Z X J z L D E y f S Z x d W 9 0 O y w m c X V v d D t T Z W N 0 a W 9 u M S 9 G b 3 J t I D E g L S B T d W 1 t Y X J 5 I F J S T C B E Y X R h L 0 N o Y W 5 n Z W Q g V H l w Z S 5 7 U m V j d X J y a W 5 n w q M w M D A s M T N 9 J n F 1 b 3 Q 7 L C Z x d W 9 0 O 1 N l Y 3 R p b 2 4 x L 0 Z v c m 0 g M S A t I F N 1 b W 1 h c n k g U l J M I E R h d G E v Q 2 h h b m d l Z C B U e X B l L n t O b 2 4 t U m V j d X J y a W 5 n w q M w M D A s M T R 9 J n F 1 b 3 Q 7 L C Z x d W 9 0 O 1 N l Y 3 R p b 2 4 x L 0 Z v c m 0 g M S A t I F N 1 b W 1 h c n k g U l J M I E R h d G E v Q 2 h h b m d l Z C B U e X B l L n t B Y n N U b 3 R h b M K j M D A w L D E 1 f S Z x d W 9 0 O y w m c X V v d D t T Z W N 0 a W 9 u M S 9 G b 3 J t I D E g L S B T d W 1 t Y X J 5 I F J S T C B E Y X R h L 0 N o Y W 5 n Z W Q g V H l w Z S 5 7 T m 9 0 Z X M s M T Z 9 J n F 1 b 3 Q 7 X S w m c X V v d D t D b 2 x 1 b W 5 D b 3 V u d C Z x d W 9 0 O z o x N y w m c X V v d D t L Z X l D b 2 x 1 b W 5 O Y W 1 l c y Z x d W 9 0 O z p b X S w m c X V v d D t D b 2 x 1 b W 5 J Z G V u d G l 0 a W V z J n F 1 b 3 Q 7 O l s m c X V v d D t T Z W N 0 a W 9 u M S 9 G b 3 J t I D E g L S B T d W 1 t Y X J 5 I F J S T C B E Y X R h L 0 N o Y W 5 n Z W Q g V H l w Z S 5 7 Q m 9 h c m Q s M H 0 m c X V v d D s s J n F 1 b 3 Q 7 U 2 V j d G l v b j E v R m 9 y b S A x I C 0 g U 3 V t b W F y e S B S U k w g R G F 0 Y S 9 D a G F u Z 2 V k I F R 5 c G U u e 0 J v Y X J k Q 2 9 k Z S w x f S Z x d W 9 0 O y w m c X V v d D t T Z W N 0 a W 9 u M S 9 G b 3 J t I D E g L S B T d W 1 t Y X J 5 I F J S T C B E Y X R h L 0 N o Y W 5 n Z W Q g V H l w Z S 5 7 U G x h b i w y f S Z x d W 9 0 O y w m c X V v d D t T Z W N 0 a W 9 u M S 9 G b 3 J t I D E g L S B T d W 1 t Y X J 5 I F J S T C B E Y X R h L 0 N o Y W 5 n Z W Q g V H l w Z S 5 7 W W V h c i w z f S Z x d W 9 0 O y w m c X V v d D t T Z W N 0 a W 9 u M S 9 G b 3 J t I D E g L S B T d W 1 t Y X J 5 I F J S T C B E Y X R h L 0 N o Y W 5 n Z W Q g V H l w Z S 5 7 R m 9 y b S w 0 f S Z x d W 9 0 O y w m c X V v d D t T Z W N 0 a W 9 u M S 9 G b 3 J t I D E g L S B T d W 1 t Y X J 5 I F J S T C B E Y X R h L 0 N o Y W 5 n Z W Q g V H l w Z S 5 7 S G V h Z G V y Q 2 9 k Z S w 1 f S Z x d W 9 0 O y w m c X V v d D t T Z W N 0 a W 9 u M S 9 G b 3 J t I D E g L S B T d W 1 t Y X J 5 I F J S T C B E Y X R h L 0 N o Y W 5 n Z W Q g V H l w Z S 5 7 S G V h Z G V y L D Z 9 J n F 1 b 3 Q 7 L C Z x d W 9 0 O 1 N l Y 3 R p b 2 4 x L 0 Z v c m 0 g M S A t I F N 1 b W 1 h c n k g U l J M I E R h d G E v Q 2 h h b m d l Z C B U e X B l L n t T d W J I Z W F k Z X I s N 3 0 m c X V v d D s s J n F 1 b 3 Q 7 U 2 V j d G l v b j E v R m 9 y b S A x I C 0 g U 3 V t b W F y e S B S U k w g R G F 0 Y S 9 D a G F u Z 2 V k I F R 5 c G U u e 1 R v d G F s P y w 4 f S Z x d W 9 0 O y w m c X V v d D t T Z W N 0 a W 9 u M S 9 G b 3 J t I D E g L S B T d W 1 t Y X J 5 I F J S T C B E Y X R h L 0 N o Y W 5 n Z W Q g V H l w Z S 5 7 V H l w Z S w 5 f S Z x d W 9 0 O y w m c X V v d D t T Z W N 0 a W 9 u M S 9 G b 3 J t I D E g L S B T d W 1 t Y X J 5 I F J S T C B E Y X R h L 0 N o Y W 5 n Z W Q g V H l w Z S 5 7 Q 2 9 s d W 1 u M S w x M H 0 m c X V v d D s s J n F 1 b 3 Q 7 U 2 V j d G l v b j E v R m 9 y b S A x I C 0 g U 3 V t b W F y e S B S U k w g R G F 0 Y S 9 D a G F u Z 2 V k I F R 5 c G U u e 0 J h c 2 V Q c m l v c l l l Y X I s M T F 9 J n F 1 b 3 Q 7 L C Z x d W 9 0 O 1 N l Y 3 R p b 2 4 x L 0 Z v c m 0 g M S A t I F N 1 b W 1 h c n k g U l J M I E R h d G E v Q 2 h h b m d l Z C B U e X B l L n t B b G x I Z W F k Z X J z L D E y f S Z x d W 9 0 O y w m c X V v d D t T Z W N 0 a W 9 u M S 9 G b 3 J t I D E g L S B T d W 1 t Y X J 5 I F J S T C B E Y X R h L 0 N o Y W 5 n Z W Q g V H l w Z S 5 7 U m V j d X J y a W 5 n w q M w M D A s M T N 9 J n F 1 b 3 Q 7 L C Z x d W 9 0 O 1 N l Y 3 R p b 2 4 x L 0 Z v c m 0 g M S A t I F N 1 b W 1 h c n k g U l J M I E R h d G E v Q 2 h h b m d l Z C B U e X B l L n t O b 2 4 t U m V j d X J y a W 5 n w q M w M D A s M T R 9 J n F 1 b 3 Q 7 L C Z x d W 9 0 O 1 N l Y 3 R p b 2 4 x L 0 Z v c m 0 g M S A t I F N 1 b W 1 h c n k g U l J M I E R h d G E v Q 2 h h b m d l Z C B U e X B l L n t B Y n N U b 3 R h b M K j M D A w L D E 1 f S Z x d W 9 0 O y w m c X V v d D t T Z W N 0 a W 9 u M S 9 G b 3 J t I D E g L S B T d W 1 t Y X J 5 I F J S T C B E Y X R h L 0 N o Y W 5 n Z W Q g V H l w Z S 5 7 T m 9 0 Z X M s M T Z 9 J n F 1 b 3 Q 7 X S w m c X V v d D t S Z W x h d G l v b n N o a X B J b m Z v J n F 1 b 3 Q 7 O l t d f S I g L z 4 8 L 1 N 0 Y W J s Z U V u d H J p Z X M + P C 9 J d G V t P j x J d G V t P j x J d G V t T G 9 j Y X R p b 2 4 + P E l 0 Z W 1 U e X B l P k Z v c m 1 1 b G E 8 L 0 l 0 Z W 1 U e X B l P j x J d G V t U G F 0 a D 5 T Z W N 0 a W 9 u M S 9 G b 3 J t J T I w M S U y M C 0 l M j B T d W 1 t Y X J 5 J T I w U l J M J T I w R G F 0 Y S 9 T b 3 V y Y 2 U 8 L 0 l 0 Z W 1 Q Y X R o P j w v S X R l b U x v Y 2 F 0 a W 9 u P j x T d G F i b G V F b n R y a W V z I C 8 + P C 9 J d G V t P j x J d G V t P j x J d G V t T G 9 j Y X R p b 2 4 + P E l 0 Z W 1 U e X B l P k Z v c m 1 1 b G E 8 L 0 l 0 Z W 1 U e X B l P j x J d G V t U G F 0 a D 5 T Z W N 0 a W 9 u M S 9 G b 3 J t J T I w M S U y M C 0 l M j B T d W 1 t Y X J 5 J T I w U l J M J T I w R G F 0 Y S 9 D a G F u Z 2 V k J T I w V H l w Z T w v S X R l b V B h d G g + P C 9 J d G V t T G 9 j Y X R p b 2 4 + P F N 0 Y W J s Z U V u d H J p Z X M g L z 4 8 L 0 l 0 Z W 0 + P E l 0 Z W 0 + P E l 0 Z W 1 M b 2 N h d G l v b j 4 8 S X R l b V R 5 c G U + R m 9 y b X V s Y T w v S X R l b V R 5 c G U + P E l 0 Z W 1 Q Y X R o P l N l Y 3 R p b 2 4 x L 0 Z v c m 0 l M j A x J T I w L S U y M F N 1 b W 1 h c n k l M j B S U k w l M j B E Y X R h L 1 J l b W 9 2 Z W Q l M j B D b 2 x 1 b W 5 z P C 9 J d G V t U G F 0 a D 4 8 L 0 l 0 Z W 1 M b 2 N h d G l v b j 4 8 U 3 R h Y m x l R W 5 0 c m l l c y A v P j w v S X R l b T 4 8 S X R l b T 4 8 S X R l b U x v Y 2 F 0 a W 9 u P j x J d G V t V H l w Z T 5 G b 3 J t d W x h P C 9 J d G V t V H l w Z T 4 8 S X R l b V B h d G g + U 2 V j d G l v b j E v R m 9 y b S U y M D E l M j A t J T I w U 3 V t b W F y e S U y M F J S T C U y M E R h d G E v Q W R k Z W Q l M j B D b 2 5 k a X R p b 2 5 h b C U y M E N v b H V t b j w v S X R l b V B h d G g + P C 9 J d G V t T G 9 j Y X R p b 2 4 + P F N 0 Y W J s Z U V u d H J p Z X M g L z 4 8 L 0 l 0 Z W 0 + P C 9 J d G V t c z 4 8 L 0 x v Y 2 F s U G F j a 2 F n Z U 1 l d G F k Y X R h R m l s Z T 4 W A A A A U E s F B g A A A A A A A A A A A A A A A A A A A A A A A N o A A A A B A A A A 0 I y d 3 w E V 0 R G M e g D A T 8 K X 6 w E A A A A C Y b e D 1 e y T Q p 3 + F e I x q B 1 O A A A A A A I A A A A A A A N m A A D A A A A A E A A A A J F Z J 1 B B P B C 7 2 y 5 r R q v d V H A A A A A A B I A A A K A A A A A Q A A A A V 8 N 1 H b i q + + R U e E s / + a 3 S Q 1 A A A A D m H K n k Y 0 b / Z z y u M p l / X q o i d s / E C O 4 2 y K v d V W Y B l y v Z q U 3 t L 7 i w L 7 K G u 9 u C n S x 3 e 7 T E Y R U V b m v J y L e G W X 8 z J W Q N + + 4 a X O y s o h H P u f I S 8 A z 8 f x Q A A A C Z h D U D M k p g e / l B 2 G 9 e J A P n + A r / + A = = < / D a t a M a s h u p > 
</file>

<file path=customXml/itemProps1.xml><?xml version="1.0" encoding="utf-8"?>
<ds:datastoreItem xmlns:ds="http://schemas.openxmlformats.org/officeDocument/2006/customXml" ds:itemID="{55188008-3BE4-4DE5-B3AB-4A1E2F341B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5</vt:i4>
      </vt:variant>
    </vt:vector>
  </HeadingPairs>
  <TitlesOfParts>
    <vt:vector size="20" baseType="lpstr">
      <vt:lpstr>Form 1 - Core RRL</vt:lpstr>
      <vt:lpstr>Form 2 - Efficiencies</vt:lpstr>
      <vt:lpstr>Form 3 - Non-Core RRL</vt:lpstr>
      <vt:lpstr>Form 4 - Capital Investment</vt:lpstr>
      <vt:lpstr>Form 5 - Trajectories</vt:lpstr>
      <vt:lpstr>Form 6 - Assumptions &amp; Risks</vt:lpstr>
      <vt:lpstr>Form 7a - Covid - HB</vt:lpstr>
      <vt:lpstr>Form 7b - Covid - HSCP1</vt:lpstr>
      <vt:lpstr>Form 7b - Covid - HSCP2</vt:lpstr>
      <vt:lpstr>Form 7b - Covid - HSCP3</vt:lpstr>
      <vt:lpstr>Form 7b - Covid - HSCP4</vt:lpstr>
      <vt:lpstr>Form 7b - Covid - HSCP5</vt:lpstr>
      <vt:lpstr>Form 7b - Covid - HSCP6</vt:lpstr>
      <vt:lpstr>LMP Category mapping</vt:lpstr>
      <vt:lpstr>DATA-Combined</vt:lpstr>
      <vt:lpstr>'Form 1 - Core RRL'!Print_Area</vt:lpstr>
      <vt:lpstr>'Form 2 - Efficiencies'!Print_Area</vt:lpstr>
      <vt:lpstr>'Form 3 - Non-Core RRL'!Print_Area</vt:lpstr>
      <vt:lpstr>'Form 4 - Capital Investment'!Print_Area</vt:lpstr>
      <vt:lpstr>'Form 5 - Trajectories'!Print_Area</vt:lpstr>
    </vt:vector>
  </TitlesOfParts>
  <Company>Scottish Executive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z000472</dc:creator>
  <cp:lastModifiedBy>Denise Crossan</cp:lastModifiedBy>
  <cp:lastPrinted>2021-07-27T08:55:43Z</cp:lastPrinted>
  <dcterms:created xsi:type="dcterms:W3CDTF">2009-11-03T17:01:44Z</dcterms:created>
  <dcterms:modified xsi:type="dcterms:W3CDTF">2021-07-27T08:56:34Z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A14424962</vt:lpwstr>
  </property>
  <property fmtid="{D5CDD505-2E9C-101B-9397-08002B2CF9AE}" pid="3" name="Objective-Comment">
    <vt:lpwstr/>
  </property>
  <property fmtid="{D5CDD505-2E9C-101B-9397-08002B2CF9AE}" pid="4" name="Objective-CreationStamp">
    <vt:filetime>2016-06-01T13:40:08Z</vt:filetime>
  </property>
  <property fmtid="{D5CDD505-2E9C-101B-9397-08002B2CF9AE}" pid="5" name="Objective-IsApproved">
    <vt:bool>false</vt:bool>
  </property>
  <property fmtid="{D5CDD505-2E9C-101B-9397-08002B2CF9AE}" pid="6" name="Objective-IsPublished">
    <vt:bool>true</vt:bool>
  </property>
  <property fmtid="{D5CDD505-2E9C-101B-9397-08002B2CF9AE}" pid="7" name="Objective-DatePublished">
    <vt:filetime>2016-06-01T13:40:08Z</vt:filetime>
  </property>
  <property fmtid="{D5CDD505-2E9C-101B-9397-08002B2CF9AE}" pid="8" name="Objective-ModificationStamp">
    <vt:filetime>2016-06-01T13:40:09Z</vt:filetime>
  </property>
  <property fmtid="{D5CDD505-2E9C-101B-9397-08002B2CF9AE}" pid="9" name="Objective-Owner">
    <vt:lpwstr>Peterson, Robert R (U417067)</vt:lpwstr>
  </property>
  <property fmtid="{D5CDD505-2E9C-101B-9397-08002B2CF9AE}" pid="10" name="Objective-Path">
    <vt:lpwstr>Objective Global Folder:SG File Plan:Health, nutrition and care:National Health Service (NHS):NHS management:Advice and policy: NHS management:Analytical: NHS Resilience and Business Management Team: LDP Templates 2016-17: Final Board Submissions: Researc</vt:lpwstr>
  </property>
  <property fmtid="{D5CDD505-2E9C-101B-9397-08002B2CF9AE}" pid="11" name="Objective-Parent">
    <vt:lpwstr>Analytical: NHS Resilience and Business Management Team: LDP Templates 2016-17: Final Board Submissions: Research Analysis: 2015-2020</vt:lpwstr>
  </property>
  <property fmtid="{D5CDD505-2E9C-101B-9397-08002B2CF9AE}" pid="12" name="Objective-State">
    <vt:lpwstr>Published</vt:lpwstr>
  </property>
  <property fmtid="{D5CDD505-2E9C-101B-9397-08002B2CF9AE}" pid="13" name="Objective-Title">
    <vt:lpwstr>Financial Plan - Local Delivery Plan (LDP) - 2016-17 - NHS Dumfries and Galloway - Final Submission - Template</vt:lpwstr>
  </property>
  <property fmtid="{D5CDD505-2E9C-101B-9397-08002B2CF9AE}" pid="14" name="Objective-Version">
    <vt:lpwstr>1.0</vt:lpwstr>
  </property>
  <property fmtid="{D5CDD505-2E9C-101B-9397-08002B2CF9AE}" pid="15" name="Objective-VersionComment">
    <vt:lpwstr>First version</vt:lpwstr>
  </property>
  <property fmtid="{D5CDD505-2E9C-101B-9397-08002B2CF9AE}" pid="16" name="Objective-VersionNumber">
    <vt:i4>1</vt:i4>
  </property>
  <property fmtid="{D5CDD505-2E9C-101B-9397-08002B2CF9AE}" pid="17" name="Objective-FileNumber">
    <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Date of Original [system]">
    <vt:lpwstr/>
  </property>
  <property fmtid="{D5CDD505-2E9C-101B-9397-08002B2CF9AE}" pid="21" name="Objective-Date Received [system]">
    <vt:lpwstr/>
  </property>
  <property fmtid="{D5CDD505-2E9C-101B-9397-08002B2CF9AE}" pid="22" name="Objective-SG Web Publication - Category [system]">
    <vt:lpwstr/>
  </property>
  <property fmtid="{D5CDD505-2E9C-101B-9397-08002B2CF9AE}" pid="23" name="Objective-SG Web Publication - Category 2 Classification [system]">
    <vt:lpwstr/>
  </property>
  <property fmtid="{D5CDD505-2E9C-101B-9397-08002B2CF9AE}" pid="24" name="SV_QUERY_LIST_4F35BF76-6C0D-4D9B-82B2-816C12CF3733">
    <vt:lpwstr>empty_477D106A-C0D6-4607-AEBD-E2C9D60EA279</vt:lpwstr>
  </property>
</Properties>
</file>